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15" windowWidth="16335" windowHeight="7065"/>
  </bookViews>
  <sheets>
    <sheet name="traffic data" sheetId="1" r:id="rId1"/>
    <sheet name="CMK Parking" sheetId="4" r:id="rId2"/>
  </sheets>
  <externalReferences>
    <externalReference r:id="rId3"/>
    <externalReference r:id="rId4"/>
    <externalReference r:id="rId5"/>
  </externalReferences>
  <definedNames>
    <definedName name="_Toc409600403" localSheetId="0">'traffic data'!$A$93</definedName>
    <definedName name="_Toc409600404" localSheetId="0">'traffic data'!$A$3</definedName>
    <definedName name="_Toc409600405" localSheetId="0">'traffic data'!$A$102</definedName>
    <definedName name="_Toc409600406" localSheetId="0">'traffic data'!$A$71</definedName>
    <definedName name="_Toc409600415" localSheetId="0">'traffic data'!$A$56</definedName>
    <definedName name="_Toc409600417" localSheetId="0">'traffic data'!$A$41</definedName>
    <definedName name="_xlnm.Print_Area" localSheetId="1">'CMK Parking'!$A$1:$BF$85</definedName>
  </definedNames>
  <calcPr calcId="145621"/>
</workbook>
</file>

<file path=xl/calcChain.xml><?xml version="1.0" encoding="utf-8"?>
<calcChain xmlns="http://schemas.openxmlformats.org/spreadsheetml/2006/main">
  <c r="AI81" i="4" l="1"/>
  <c r="AE81" i="4"/>
  <c r="AD81" i="4"/>
  <c r="AC81" i="4"/>
  <c r="AB81" i="4"/>
  <c r="BE80" i="4"/>
  <c r="BA80" i="4"/>
  <c r="AZ80" i="4"/>
  <c r="AY80" i="4"/>
  <c r="BC80" i="4" s="1"/>
  <c r="AX80" i="4"/>
  <c r="AT80" i="4"/>
  <c r="AP80" i="4"/>
  <c r="AO80" i="4"/>
  <c r="AR80" i="4" s="1"/>
  <c r="AN80" i="4"/>
  <c r="AM80" i="4"/>
  <c r="AI80" i="4"/>
  <c r="AE80" i="4"/>
  <c r="AD80" i="4"/>
  <c r="AC80" i="4"/>
  <c r="AB80" i="4"/>
  <c r="P80" i="4"/>
  <c r="L80" i="4"/>
  <c r="H80" i="4"/>
  <c r="G80" i="4"/>
  <c r="F80" i="4"/>
  <c r="J80" i="4" s="1"/>
  <c r="D80" i="4"/>
  <c r="AX79" i="4"/>
  <c r="AT79" i="4"/>
  <c r="AP79" i="4"/>
  <c r="AO79" i="4"/>
  <c r="AN79" i="4"/>
  <c r="AR79" i="4" s="1"/>
  <c r="AM79" i="4"/>
  <c r="AI79" i="4"/>
  <c r="AE79" i="4"/>
  <c r="AD79" i="4"/>
  <c r="AC79" i="4"/>
  <c r="AB79" i="4"/>
  <c r="X79" i="4"/>
  <c r="T79" i="4"/>
  <c r="S79" i="4"/>
  <c r="R79" i="4"/>
  <c r="V79" i="4" s="1"/>
  <c r="P79" i="4"/>
  <c r="L79" i="4"/>
  <c r="H79" i="4"/>
  <c r="G79" i="4"/>
  <c r="F79" i="4"/>
  <c r="D79" i="4"/>
  <c r="BE78" i="4"/>
  <c r="BA78" i="4"/>
  <c r="AZ78" i="4"/>
  <c r="AY78" i="4"/>
  <c r="BC78" i="4" s="1"/>
  <c r="AX78" i="4"/>
  <c r="AM78" i="4"/>
  <c r="AI78" i="4"/>
  <c r="AE78" i="4"/>
  <c r="AD78" i="4"/>
  <c r="AC78" i="4"/>
  <c r="AG78" i="4" s="1"/>
  <c r="AB78" i="4"/>
  <c r="P78" i="4"/>
  <c r="L78" i="4"/>
  <c r="H78" i="4"/>
  <c r="G78" i="4"/>
  <c r="F78" i="4"/>
  <c r="J78" i="4" s="1"/>
  <c r="D78" i="4"/>
  <c r="BE72" i="4"/>
  <c r="BA72" i="4"/>
  <c r="AZ72" i="4"/>
  <c r="AY72" i="4"/>
  <c r="AX72" i="4"/>
  <c r="AT72" i="4"/>
  <c r="AP72" i="4"/>
  <c r="AO72" i="4"/>
  <c r="AN72" i="4"/>
  <c r="AR72" i="4" s="1"/>
  <c r="AM72" i="4"/>
  <c r="L72" i="4"/>
  <c r="H72" i="4"/>
  <c r="G72" i="4"/>
  <c r="F72" i="4"/>
  <c r="D72" i="4"/>
  <c r="BE71" i="4"/>
  <c r="BA71" i="4"/>
  <c r="AZ71" i="4"/>
  <c r="AY71" i="4"/>
  <c r="BC71" i="4" s="1"/>
  <c r="AX71" i="4"/>
  <c r="AT71" i="4"/>
  <c r="AP71" i="4"/>
  <c r="AO71" i="4"/>
  <c r="AN71" i="4"/>
  <c r="AM71" i="4"/>
  <c r="AI71" i="4"/>
  <c r="AE71" i="4"/>
  <c r="AD71" i="4"/>
  <c r="AC71" i="4"/>
  <c r="AG71" i="4" s="1"/>
  <c r="AB71" i="4"/>
  <c r="X71" i="4"/>
  <c r="T71" i="4"/>
  <c r="S71" i="4"/>
  <c r="V71" i="4" s="1"/>
  <c r="R71" i="4"/>
  <c r="P71" i="4"/>
  <c r="D71" i="4"/>
  <c r="BE70" i="4"/>
  <c r="BA70" i="4"/>
  <c r="AZ70" i="4"/>
  <c r="AY70" i="4"/>
  <c r="AX70" i="4"/>
  <c r="AT70" i="4"/>
  <c r="AP70" i="4"/>
  <c r="AO70" i="4"/>
  <c r="AN70" i="4"/>
  <c r="AR70" i="4" s="1"/>
  <c r="AM70" i="4"/>
  <c r="AI70" i="4"/>
  <c r="AE70" i="4"/>
  <c r="AD70" i="4"/>
  <c r="AC70" i="4"/>
  <c r="AB70" i="4"/>
  <c r="X70" i="4"/>
  <c r="T70" i="4"/>
  <c r="S70" i="4"/>
  <c r="R70" i="4"/>
  <c r="V70" i="4" s="1"/>
  <c r="P70" i="4"/>
  <c r="L70" i="4"/>
  <c r="H70" i="4"/>
  <c r="G70" i="4"/>
  <c r="F70" i="4"/>
  <c r="D70" i="4"/>
  <c r="BE69" i="4"/>
  <c r="BA69" i="4"/>
  <c r="AZ69" i="4"/>
  <c r="AY69" i="4"/>
  <c r="BC69" i="4" s="1"/>
  <c r="AX69" i="4"/>
  <c r="AT69" i="4"/>
  <c r="AP69" i="4"/>
  <c r="AO69" i="4"/>
  <c r="AN69" i="4"/>
  <c r="AM69" i="4"/>
  <c r="AI69" i="4"/>
  <c r="AE69" i="4"/>
  <c r="AD69" i="4"/>
  <c r="AC69" i="4"/>
  <c r="AG69" i="4" s="1"/>
  <c r="AB69" i="4"/>
  <c r="P69" i="4"/>
  <c r="L69" i="4"/>
  <c r="H69" i="4"/>
  <c r="G69" i="4"/>
  <c r="F69" i="4"/>
  <c r="J69" i="4" s="1"/>
  <c r="D69" i="4"/>
  <c r="L63" i="4"/>
  <c r="H63" i="4"/>
  <c r="G63" i="4"/>
  <c r="J63" i="4" s="1"/>
  <c r="F63" i="4"/>
  <c r="D63" i="4"/>
  <c r="BE62" i="4"/>
  <c r="BA62" i="4"/>
  <c r="AZ62" i="4"/>
  <c r="AY62" i="4"/>
  <c r="AX62" i="4"/>
  <c r="AT62" i="4"/>
  <c r="AP62" i="4"/>
  <c r="AO62" i="4"/>
  <c r="AR62" i="4" s="1"/>
  <c r="AN62" i="4"/>
  <c r="AM62" i="4"/>
  <c r="AI62" i="4"/>
  <c r="AE62" i="4"/>
  <c r="AD62" i="4"/>
  <c r="AC62" i="4"/>
  <c r="AB62" i="4"/>
  <c r="X62" i="4"/>
  <c r="T62" i="4"/>
  <c r="S62" i="4"/>
  <c r="V62" i="4" s="1"/>
  <c r="R62" i="4"/>
  <c r="P62" i="4"/>
  <c r="L62" i="4"/>
  <c r="H62" i="4"/>
  <c r="G62" i="4"/>
  <c r="F62" i="4"/>
  <c r="D62" i="4"/>
  <c r="AX61" i="4"/>
  <c r="AM61" i="4"/>
  <c r="AI61" i="4"/>
  <c r="AE61" i="4"/>
  <c r="AD61" i="4"/>
  <c r="AG61" i="4" s="1"/>
  <c r="AC61" i="4"/>
  <c r="AB61" i="4"/>
  <c r="X61" i="4"/>
  <c r="T61" i="4"/>
  <c r="S61" i="4"/>
  <c r="R61" i="4"/>
  <c r="P61" i="4"/>
  <c r="D61" i="4"/>
  <c r="AX60" i="4"/>
  <c r="AT60" i="4"/>
  <c r="AP60" i="4"/>
  <c r="AO60" i="4"/>
  <c r="AR60" i="4" s="1"/>
  <c r="AN60" i="4"/>
  <c r="AM60" i="4"/>
  <c r="AB60" i="4"/>
  <c r="X60" i="4"/>
  <c r="T60" i="4"/>
  <c r="S60" i="4"/>
  <c r="R60" i="4"/>
  <c r="P60" i="4"/>
  <c r="D60" i="4"/>
  <c r="L54" i="4"/>
  <c r="H54" i="4"/>
  <c r="G54" i="4"/>
  <c r="J54" i="4" s="1"/>
  <c r="F54" i="4"/>
  <c r="D54" i="4"/>
  <c r="BE53" i="4"/>
  <c r="BA53" i="4"/>
  <c r="AZ53" i="4"/>
  <c r="AY53" i="4"/>
  <c r="AX53" i="4"/>
  <c r="AT53" i="4"/>
  <c r="AP53" i="4"/>
  <c r="AO53" i="4"/>
  <c r="AR53" i="4" s="1"/>
  <c r="AN53" i="4"/>
  <c r="AM53" i="4"/>
  <c r="AI53" i="4"/>
  <c r="AE53" i="4"/>
  <c r="AD53" i="4"/>
  <c r="AC53" i="4"/>
  <c r="AB53" i="4"/>
  <c r="X53" i="4"/>
  <c r="T53" i="4"/>
  <c r="S53" i="4"/>
  <c r="V53" i="4" s="1"/>
  <c r="R53" i="4"/>
  <c r="P53" i="4"/>
  <c r="D53" i="4"/>
  <c r="BE52" i="4"/>
  <c r="BA52" i="4"/>
  <c r="AZ52" i="4"/>
  <c r="AY52" i="4"/>
  <c r="AX52" i="4"/>
  <c r="AT52" i="4"/>
  <c r="AP52" i="4"/>
  <c r="AO52" i="4"/>
  <c r="AN52" i="4"/>
  <c r="AR52" i="4" s="1"/>
  <c r="AM52" i="4"/>
  <c r="AI52" i="4"/>
  <c r="AE52" i="4"/>
  <c r="AD52" i="4"/>
  <c r="AC52" i="4"/>
  <c r="AB52" i="4"/>
  <c r="X52" i="4"/>
  <c r="T52" i="4"/>
  <c r="S52" i="4"/>
  <c r="R52" i="4"/>
  <c r="V52" i="4" s="1"/>
  <c r="P52" i="4"/>
  <c r="L52" i="4"/>
  <c r="H52" i="4"/>
  <c r="G52" i="4"/>
  <c r="F52" i="4"/>
  <c r="D52" i="4"/>
  <c r="AX51" i="4"/>
  <c r="AM51" i="4"/>
  <c r="AB51" i="4"/>
  <c r="X51" i="4"/>
  <c r="T51" i="4"/>
  <c r="S51" i="4"/>
  <c r="V51" i="4" s="1"/>
  <c r="R51" i="4"/>
  <c r="P51" i="4"/>
  <c r="L51" i="4"/>
  <c r="H51" i="4"/>
  <c r="G51" i="4"/>
  <c r="F51" i="4"/>
  <c r="D51" i="4"/>
  <c r="BF46" i="4"/>
  <c r="BF45" i="4"/>
  <c r="AI37" i="4"/>
  <c r="AE37" i="4"/>
  <c r="AD37" i="4"/>
  <c r="AC37" i="4"/>
  <c r="AG37" i="4" s="1"/>
  <c r="AB37" i="4"/>
  <c r="BE36" i="4"/>
  <c r="BA36" i="4"/>
  <c r="AZ36" i="4"/>
  <c r="AY36" i="4"/>
  <c r="BC36" i="4" s="1"/>
  <c r="AX36" i="4"/>
  <c r="AT36" i="4"/>
  <c r="AP36" i="4"/>
  <c r="AO36" i="4"/>
  <c r="AN36" i="4"/>
  <c r="AM36" i="4"/>
  <c r="AI36" i="4"/>
  <c r="AE36" i="4"/>
  <c r="AD36" i="4"/>
  <c r="AC36" i="4"/>
  <c r="AB36" i="4"/>
  <c r="P36" i="4"/>
  <c r="L36" i="4"/>
  <c r="H36" i="4"/>
  <c r="G36" i="4"/>
  <c r="F36" i="4"/>
  <c r="E36" i="4"/>
  <c r="D36" i="4"/>
  <c r="AX35" i="4"/>
  <c r="AT35" i="4"/>
  <c r="AP35" i="4"/>
  <c r="AO35" i="4"/>
  <c r="AN35" i="4"/>
  <c r="AM35" i="4"/>
  <c r="AI35" i="4"/>
  <c r="AE35" i="4"/>
  <c r="AD35" i="4"/>
  <c r="AC35" i="4"/>
  <c r="AG35" i="4" s="1"/>
  <c r="AB35" i="4"/>
  <c r="X35" i="4"/>
  <c r="T35" i="4"/>
  <c r="S35" i="4"/>
  <c r="R35" i="4"/>
  <c r="Q35" i="4"/>
  <c r="V35" i="4" s="1"/>
  <c r="P35" i="4"/>
  <c r="L35" i="4"/>
  <c r="H35" i="4"/>
  <c r="G35" i="4"/>
  <c r="F35" i="4"/>
  <c r="E35" i="4"/>
  <c r="J35" i="4" s="1"/>
  <c r="D35" i="4"/>
  <c r="BE34" i="4"/>
  <c r="BA34" i="4"/>
  <c r="AZ34" i="4"/>
  <c r="AY34" i="4"/>
  <c r="AX34" i="4"/>
  <c r="AM34" i="4"/>
  <c r="AI34" i="4"/>
  <c r="AE34" i="4"/>
  <c r="AD34" i="4"/>
  <c r="AC34" i="4"/>
  <c r="AB34" i="4"/>
  <c r="P34" i="4"/>
  <c r="L34" i="4"/>
  <c r="H34" i="4"/>
  <c r="G34" i="4"/>
  <c r="F34" i="4"/>
  <c r="E34" i="4"/>
  <c r="J34" i="4" s="1"/>
  <c r="D34" i="4"/>
  <c r="BE28" i="4"/>
  <c r="BA28" i="4"/>
  <c r="AZ28" i="4"/>
  <c r="AY28" i="4"/>
  <c r="AX28" i="4"/>
  <c r="AT28" i="4"/>
  <c r="AP28" i="4"/>
  <c r="AO28" i="4"/>
  <c r="AN28" i="4"/>
  <c r="AR28" i="4" s="1"/>
  <c r="AM28" i="4"/>
  <c r="L28" i="4"/>
  <c r="H28" i="4"/>
  <c r="G28" i="4"/>
  <c r="F28" i="4"/>
  <c r="E28" i="4"/>
  <c r="J28" i="4" s="1"/>
  <c r="D28" i="4"/>
  <c r="BE27" i="4"/>
  <c r="BA27" i="4"/>
  <c r="AZ27" i="4"/>
  <c r="AY27" i="4"/>
  <c r="AX27" i="4"/>
  <c r="AT27" i="4"/>
  <c r="AP27" i="4"/>
  <c r="AO27" i="4"/>
  <c r="AN27" i="4"/>
  <c r="AR27" i="4" s="1"/>
  <c r="AM27" i="4"/>
  <c r="AI27" i="4"/>
  <c r="AE27" i="4"/>
  <c r="AD27" i="4"/>
  <c r="AC27" i="4"/>
  <c r="AB27" i="4"/>
  <c r="X27" i="4"/>
  <c r="T27" i="4"/>
  <c r="S27" i="4"/>
  <c r="R27" i="4"/>
  <c r="Q27" i="4"/>
  <c r="P27" i="4"/>
  <c r="D27" i="4"/>
  <c r="BE26" i="4"/>
  <c r="BA26" i="4"/>
  <c r="AZ26" i="4"/>
  <c r="AY26" i="4"/>
  <c r="AX26" i="4"/>
  <c r="AT26" i="4"/>
  <c r="AP26" i="4"/>
  <c r="AO26" i="4"/>
  <c r="AN26" i="4"/>
  <c r="AR26" i="4" s="1"/>
  <c r="AM26" i="4"/>
  <c r="AI26" i="4"/>
  <c r="AE26" i="4"/>
  <c r="AD26" i="4"/>
  <c r="AC26" i="4"/>
  <c r="AB26" i="4"/>
  <c r="X26" i="4"/>
  <c r="T26" i="4"/>
  <c r="S26" i="4"/>
  <c r="R26" i="4"/>
  <c r="Q26" i="4"/>
  <c r="P26" i="4"/>
  <c r="L26" i="4"/>
  <c r="H26" i="4"/>
  <c r="G26" i="4"/>
  <c r="F26" i="4"/>
  <c r="E26" i="4"/>
  <c r="D26" i="4"/>
  <c r="BE25" i="4"/>
  <c r="BA25" i="4"/>
  <c r="AZ25" i="4"/>
  <c r="AY25" i="4"/>
  <c r="BC25" i="4" s="1"/>
  <c r="AX25" i="4"/>
  <c r="AT25" i="4"/>
  <c r="AP25" i="4"/>
  <c r="AO25" i="4"/>
  <c r="AN25" i="4"/>
  <c r="AM25" i="4"/>
  <c r="AI25" i="4"/>
  <c r="AE25" i="4"/>
  <c r="AD25" i="4"/>
  <c r="AC25" i="4"/>
  <c r="AG25" i="4" s="1"/>
  <c r="AB25" i="4"/>
  <c r="P25" i="4"/>
  <c r="L25" i="4"/>
  <c r="H25" i="4"/>
  <c r="G25" i="4"/>
  <c r="F25" i="4"/>
  <c r="E25" i="4"/>
  <c r="D25" i="4"/>
  <c r="L19" i="4"/>
  <c r="H19" i="4"/>
  <c r="G19" i="4"/>
  <c r="F19" i="4"/>
  <c r="E19" i="4"/>
  <c r="D19" i="4"/>
  <c r="BE18" i="4"/>
  <c r="BA18" i="4"/>
  <c r="AZ18" i="4"/>
  <c r="AY18" i="4"/>
  <c r="BC18" i="4" s="1"/>
  <c r="AX18" i="4"/>
  <c r="AT18" i="4"/>
  <c r="AP18" i="4"/>
  <c r="AO18" i="4"/>
  <c r="AN18" i="4"/>
  <c r="AM18" i="4"/>
  <c r="AI18" i="4"/>
  <c r="AE18" i="4"/>
  <c r="AD18" i="4"/>
  <c r="AC18" i="4"/>
  <c r="AG18" i="4" s="1"/>
  <c r="AB18" i="4"/>
  <c r="X18" i="4"/>
  <c r="T18" i="4"/>
  <c r="S18" i="4"/>
  <c r="R18" i="4"/>
  <c r="Q18" i="4"/>
  <c r="V18" i="4" s="1"/>
  <c r="P18" i="4"/>
  <c r="L18" i="4"/>
  <c r="H18" i="4"/>
  <c r="G18" i="4"/>
  <c r="F18" i="4"/>
  <c r="E18" i="4"/>
  <c r="J18" i="4" s="1"/>
  <c r="D18" i="4"/>
  <c r="AX17" i="4"/>
  <c r="AM17" i="4"/>
  <c r="AI17" i="4"/>
  <c r="AE17" i="4"/>
  <c r="AD17" i="4"/>
  <c r="AC17" i="4"/>
  <c r="AB17" i="4"/>
  <c r="X17" i="4"/>
  <c r="T17" i="4"/>
  <c r="S17" i="4"/>
  <c r="R17" i="4"/>
  <c r="Q17" i="4"/>
  <c r="P17" i="4"/>
  <c r="D17" i="4"/>
  <c r="AX16" i="4"/>
  <c r="AT16" i="4"/>
  <c r="AP16" i="4"/>
  <c r="AO16" i="4"/>
  <c r="AN16" i="4"/>
  <c r="AM16" i="4"/>
  <c r="AB16" i="4"/>
  <c r="X16" i="4"/>
  <c r="T16" i="4"/>
  <c r="S16" i="4"/>
  <c r="R16" i="4"/>
  <c r="Q16" i="4"/>
  <c r="P16" i="4"/>
  <c r="D16" i="4"/>
  <c r="BJ12" i="4"/>
  <c r="BJ11" i="4"/>
  <c r="L10" i="4"/>
  <c r="H10" i="4"/>
  <c r="G10" i="4"/>
  <c r="F10" i="4"/>
  <c r="E10" i="4"/>
  <c r="J10" i="4" s="1"/>
  <c r="D10" i="4"/>
  <c r="BE9" i="4"/>
  <c r="BA9" i="4"/>
  <c r="AZ9" i="4"/>
  <c r="AY9" i="4"/>
  <c r="AX9" i="4"/>
  <c r="AT9" i="4"/>
  <c r="AP9" i="4"/>
  <c r="AO9" i="4"/>
  <c r="AN9" i="4"/>
  <c r="AR9" i="4" s="1"/>
  <c r="AM9" i="4"/>
  <c r="AI9" i="4"/>
  <c r="AE9" i="4"/>
  <c r="AD9" i="4"/>
  <c r="AC9" i="4"/>
  <c r="AB9" i="4"/>
  <c r="X9" i="4"/>
  <c r="T9" i="4"/>
  <c r="S9" i="4"/>
  <c r="R9" i="4"/>
  <c r="Q9" i="4"/>
  <c r="P9" i="4"/>
  <c r="D9" i="4"/>
  <c r="BE8" i="4"/>
  <c r="BA8" i="4"/>
  <c r="AZ8" i="4"/>
  <c r="AY8" i="4"/>
  <c r="AX8" i="4"/>
  <c r="AT8" i="4"/>
  <c r="AP8" i="4"/>
  <c r="AO8" i="4"/>
  <c r="AN8" i="4"/>
  <c r="AR8" i="4" s="1"/>
  <c r="AM8" i="4"/>
  <c r="AI8" i="4"/>
  <c r="AE8" i="4"/>
  <c r="AD8" i="4"/>
  <c r="AC8" i="4"/>
  <c r="AB8" i="4"/>
  <c r="X8" i="4"/>
  <c r="T8" i="4"/>
  <c r="S8" i="4"/>
  <c r="R8" i="4"/>
  <c r="Q8" i="4"/>
  <c r="P8" i="4"/>
  <c r="L8" i="4"/>
  <c r="H8" i="4"/>
  <c r="G8" i="4"/>
  <c r="F8" i="4"/>
  <c r="E8" i="4"/>
  <c r="D8" i="4"/>
  <c r="BP7" i="4"/>
  <c r="BO7" i="4"/>
  <c r="BN7" i="4"/>
  <c r="BM7" i="4"/>
  <c r="BL7" i="4"/>
  <c r="BJ7" i="4"/>
  <c r="AX7" i="4"/>
  <c r="AM7" i="4"/>
  <c r="AB7" i="4"/>
  <c r="X7" i="4"/>
  <c r="T7" i="4"/>
  <c r="S7" i="4"/>
  <c r="R7" i="4"/>
  <c r="Q7" i="4"/>
  <c r="V7" i="4" s="1"/>
  <c r="P7" i="4"/>
  <c r="L7" i="4"/>
  <c r="H7" i="4"/>
  <c r="G7" i="4"/>
  <c r="F7" i="4"/>
  <c r="E7" i="4"/>
  <c r="J7" i="4" s="1"/>
  <c r="D7" i="4"/>
  <c r="BJ5" i="4"/>
  <c r="BJ9" i="4" s="1"/>
  <c r="BF2" i="4"/>
  <c r="BF1" i="4"/>
  <c r="J51" i="4" l="1"/>
  <c r="J52" i="4"/>
  <c r="AG52" i="4"/>
  <c r="BC52" i="4"/>
  <c r="AG53" i="4"/>
  <c r="BC53" i="4"/>
  <c r="V60" i="4"/>
  <c r="V61" i="4"/>
  <c r="J62" i="4"/>
  <c r="AG62" i="4"/>
  <c r="BC62" i="4"/>
  <c r="AR69" i="4"/>
  <c r="J70" i="4"/>
  <c r="AG70" i="4"/>
  <c r="BC70" i="4"/>
  <c r="AR71" i="4"/>
  <c r="J72" i="4"/>
  <c r="BC72" i="4"/>
  <c r="J79" i="4"/>
  <c r="AG79" i="4"/>
  <c r="AG80" i="4"/>
  <c r="AG81" i="4"/>
  <c r="J8" i="4"/>
  <c r="V8" i="4"/>
  <c r="BM5" i="4" s="1"/>
  <c r="BM9" i="4" s="1"/>
  <c r="AG8" i="4"/>
  <c r="BC8" i="4"/>
  <c r="V9" i="4"/>
  <c r="AG9" i="4"/>
  <c r="BC9" i="4"/>
  <c r="V16" i="4"/>
  <c r="AR16" i="4"/>
  <c r="V17" i="4"/>
  <c r="AG17" i="4"/>
  <c r="AR18" i="4"/>
  <c r="J19" i="4"/>
  <c r="J25" i="4"/>
  <c r="AR25" i="4"/>
  <c r="J26" i="4"/>
  <c r="V26" i="4"/>
  <c r="AG26" i="4"/>
  <c r="BC26" i="4"/>
  <c r="V27" i="4"/>
  <c r="AG27" i="4"/>
  <c r="BC27" i="4"/>
  <c r="BC28" i="4"/>
  <c r="AG34" i="4"/>
  <c r="BC34" i="4"/>
  <c r="AR35" i="4"/>
  <c r="J36" i="4"/>
  <c r="AR36" i="4"/>
  <c r="BL5" i="4"/>
  <c r="BL9" i="4" s="1"/>
  <c r="BO5" i="4"/>
  <c r="BO9" i="4" s="1"/>
  <c r="AG36" i="4"/>
  <c r="BN5" i="4"/>
  <c r="BN9" i="4" s="1"/>
  <c r="BP5" i="4"/>
  <c r="BP9" i="4" s="1"/>
  <c r="J118" i="1" l="1"/>
  <c r="J117" i="1"/>
  <c r="J116" i="1"/>
  <c r="J115" i="1"/>
  <c r="J114" i="1"/>
  <c r="J113" i="1"/>
  <c r="J112" i="1"/>
  <c r="J111" i="1"/>
  <c r="J110" i="1"/>
  <c r="J109" i="1"/>
  <c r="J108" i="1"/>
  <c r="J107" i="1"/>
  <c r="I98" i="1" l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C68" i="1" l="1"/>
  <c r="B68" i="1"/>
  <c r="C66" i="1"/>
  <c r="C65" i="1"/>
  <c r="C64" i="1"/>
  <c r="C63" i="1"/>
  <c r="C62" i="1"/>
  <c r="C61" i="1"/>
  <c r="B52" i="1" l="1"/>
  <c r="C52" i="1"/>
  <c r="C50" i="1"/>
  <c r="C49" i="1"/>
  <c r="C48" i="1"/>
  <c r="C47" i="1"/>
  <c r="C46" i="1"/>
  <c r="C45" i="1"/>
  <c r="I7" i="1"/>
  <c r="I8" i="1"/>
  <c r="I9" i="1"/>
  <c r="I10" i="1"/>
  <c r="I11" i="1"/>
  <c r="I12" i="1"/>
  <c r="I13" i="1"/>
  <c r="C32" i="1"/>
  <c r="C33" i="1"/>
  <c r="C34" i="1"/>
  <c r="C35" i="1"/>
  <c r="C36" i="1"/>
  <c r="C37" i="1"/>
  <c r="C39" i="1"/>
  <c r="B39" i="1"/>
  <c r="C26" i="1"/>
  <c r="C24" i="1"/>
  <c r="C23" i="1"/>
  <c r="C22" i="1"/>
  <c r="C21" i="1"/>
  <c r="C20" i="1"/>
  <c r="C19" i="1"/>
  <c r="G26" i="1"/>
  <c r="G24" i="1"/>
  <c r="G22" i="1"/>
  <c r="G20" i="1"/>
  <c r="G23" i="1"/>
  <c r="G21" i="1"/>
  <c r="G19" i="1"/>
  <c r="F26" i="1"/>
  <c r="B26" i="1" l="1"/>
</calcChain>
</file>

<file path=xl/sharedStrings.xml><?xml version="1.0" encoding="utf-8"?>
<sst xmlns="http://schemas.openxmlformats.org/spreadsheetml/2006/main" count="622" uniqueCount="138">
  <si>
    <t>Year</t>
  </si>
  <si>
    <t>Pedal Cycles</t>
  </si>
  <si>
    <t>Motorcycles</t>
  </si>
  <si>
    <t>Cars</t>
  </si>
  <si>
    <t>Buses &amp; Coaches</t>
  </si>
  <si>
    <t>Light Goods Vehicles</t>
  </si>
  <si>
    <t>All HGVs</t>
  </si>
  <si>
    <t>All Motor Vehicles</t>
  </si>
  <si>
    <t>%</t>
  </si>
  <si>
    <t>change</t>
  </si>
  <si>
    <t>from 2009</t>
  </si>
  <si>
    <t>to 2015</t>
  </si>
  <si>
    <t>Flow</t>
  </si>
  <si>
    <t>n/a</t>
  </si>
  <si>
    <t>2009-15</t>
  </si>
  <si>
    <t>Bus Passengers</t>
  </si>
  <si>
    <t>Change</t>
  </si>
  <si>
    <t>Population</t>
  </si>
  <si>
    <t>Year on Year Increase</t>
  </si>
  <si>
    <t>A growing city means a growing population.</t>
  </si>
  <si>
    <t>Annual Average Traffic Flows</t>
  </si>
  <si>
    <t>Measured on major roads through 36 DfT counters in Milton Keynes</t>
  </si>
  <si>
    <t>Cycling:</t>
  </si>
  <si>
    <t>The figures below are a sample from 11 sites across MK &amp; show daily flows from a weekday average along with year on year increase.</t>
  </si>
  <si>
    <t>Average vehicle journey times during the weekday morning peak on locally managed 'A' roads by local authority - minutes per mile</t>
  </si>
  <si>
    <t>Authority</t>
  </si>
  <si>
    <t>2009/10</t>
  </si>
  <si>
    <t>2010/11</t>
  </si>
  <si>
    <t>2011/12</t>
  </si>
  <si>
    <t>2012/13</t>
  </si>
  <si>
    <t>2013/14</t>
  </si>
  <si>
    <t>% change</t>
  </si>
  <si>
    <t>Bristol</t>
  </si>
  <si>
    <t>Slough</t>
  </si>
  <si>
    <t>Nottingham</t>
  </si>
  <si>
    <t>Leicester</t>
  </si>
  <si>
    <t>Brighton and Hove</t>
  </si>
  <si>
    <t>Derby</t>
  </si>
  <si>
    <t>Warrington</t>
  </si>
  <si>
    <t>Medway</t>
  </si>
  <si>
    <t>Swindon</t>
  </si>
  <si>
    <t>Milton Keynes</t>
  </si>
  <si>
    <t>Central Bedfordshire</t>
  </si>
  <si>
    <t>Peterborough</t>
  </si>
  <si>
    <t>Telford and Wrekin</t>
  </si>
  <si>
    <t>2014/15</t>
  </si>
  <si>
    <t>2009/10 to 2015</t>
  </si>
  <si>
    <t>latest data is to Dec 2015</t>
  </si>
  <si>
    <t>Traffic volume on major roads</t>
  </si>
  <si>
    <t>Motor vehicle traffic (vehicle miles) excluding trunk roads</t>
  </si>
  <si>
    <t>Million vehicle miles</t>
  </si>
  <si>
    <t>% Change 2009 to 2015</t>
  </si>
  <si>
    <t>Average speeds on major roads by direction:</t>
  </si>
  <si>
    <t>Average vehicle speeds during the weekday morning peak - miles per hour</t>
  </si>
  <si>
    <t>% change:</t>
  </si>
  <si>
    <t>A4146</t>
  </si>
  <si>
    <t>Northbound</t>
  </si>
  <si>
    <t>Southbound</t>
  </si>
  <si>
    <t>A421</t>
  </si>
  <si>
    <t>Eastbound</t>
  </si>
  <si>
    <t>Westbound</t>
  </si>
  <si>
    <t>A422</t>
  </si>
  <si>
    <t>A428</t>
  </si>
  <si>
    <t>A509</t>
  </si>
  <si>
    <t>A5130</t>
  </si>
  <si>
    <t>Sep-09 to Sep-15 p</t>
  </si>
  <si>
    <t>Sep-15 p</t>
  </si>
  <si>
    <t>p=provisional</t>
  </si>
  <si>
    <t>Road Name</t>
  </si>
  <si>
    <t>Direction</t>
  </si>
  <si>
    <t>Benchmark Journey times</t>
  </si>
  <si>
    <t>Average journey times during peak hours – minutes per mile</t>
  </si>
  <si>
    <t>Population:</t>
  </si>
  <si>
    <t>Public Transport - Bus Passengers</t>
  </si>
  <si>
    <t>General traffic flow flow across the city</t>
  </si>
  <si>
    <t>Average daily flow on main roads - MKC local data</t>
  </si>
  <si>
    <t>Traffic coming into CMK 7am-10am weekday average</t>
  </si>
  <si>
    <t>CENTRAL MILTON KEYNES PARKING</t>
  </si>
  <si>
    <t>OCCUPANCY SURVEY RESULTS</t>
  </si>
  <si>
    <t>PORTWAY H5</t>
  </si>
  <si>
    <t>SPACES</t>
  </si>
  <si>
    <t>CHECK - Diff should be 0</t>
  </si>
  <si>
    <t>A1</t>
  </si>
  <si>
    <t>Day Ave</t>
  </si>
  <si>
    <t>B1</t>
  </si>
  <si>
    <t>C1</t>
  </si>
  <si>
    <t>D1</t>
  </si>
  <si>
    <t>E1</t>
  </si>
  <si>
    <t>This sheet</t>
  </si>
  <si>
    <t>A</t>
  </si>
  <si>
    <t>B</t>
  </si>
  <si>
    <t>C</t>
  </si>
  <si>
    <t>D</t>
  </si>
  <si>
    <t>E</t>
  </si>
  <si>
    <t>Parking Bay</t>
  </si>
  <si>
    <t>Total</t>
  </si>
  <si>
    <t>Occupancy %</t>
  </si>
  <si>
    <t>8:30-16:00</t>
  </si>
  <si>
    <t>10:00-16:00</t>
  </si>
  <si>
    <t>Type:</t>
  </si>
  <si>
    <t>Bays:</t>
  </si>
  <si>
    <t>Spaces sheet</t>
  </si>
  <si>
    <t>% sheet</t>
  </si>
  <si>
    <t>Free</t>
  </si>
  <si>
    <t>Standard P&amp;D</t>
  </si>
  <si>
    <t>Diff</t>
  </si>
  <si>
    <t>Premium P&amp;D</t>
  </si>
  <si>
    <t>Long Stay P&amp;D</t>
  </si>
  <si>
    <t>SILBURY BOULEVARD</t>
  </si>
  <si>
    <t>A2</t>
  </si>
  <si>
    <t>B2</t>
  </si>
  <si>
    <t>C2</t>
  </si>
  <si>
    <t>D2</t>
  </si>
  <si>
    <t>E2</t>
  </si>
  <si>
    <t>Multi Stry P&amp;D</t>
  </si>
  <si>
    <t>MIDSUMMER BOULEVARD</t>
  </si>
  <si>
    <t>A3</t>
  </si>
  <si>
    <t>B3</t>
  </si>
  <si>
    <t>C3</t>
  </si>
  <si>
    <t>D3</t>
  </si>
  <si>
    <t>E3</t>
  </si>
  <si>
    <t>Multi Storey</t>
  </si>
  <si>
    <t>Multi Storey-</t>
  </si>
  <si>
    <t>2hr Free</t>
  </si>
  <si>
    <t>AVEBURY BOULEVARD</t>
  </si>
  <si>
    <t>A4</t>
  </si>
  <si>
    <t>B4</t>
  </si>
  <si>
    <t>C4</t>
  </si>
  <si>
    <t>D4</t>
  </si>
  <si>
    <t>E4</t>
  </si>
  <si>
    <t>3hr Free</t>
  </si>
  <si>
    <t>CHILDS WAY H6</t>
  </si>
  <si>
    <t>KEY:</t>
  </si>
  <si>
    <t>Colour blocks indicate percentage of bays occupied at the times specified.</t>
  </si>
  <si>
    <t>= Full</t>
  </si>
  <si>
    <t>= Empty</t>
  </si>
  <si>
    <t>E&amp;OE</t>
  </si>
  <si>
    <r>
      <t>Day Ave</t>
    </r>
    <r>
      <rPr>
        <sz val="10"/>
        <rFont val="Calibri"/>
        <family val="2"/>
      </rPr>
      <t xml:space="preserve"> is the daily average percentage occupation based on the working day (so excluding 19:00)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</si>
</sst>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_ ;\-#,##0\ "/>
    <numFmt numFmtId="166" formatCode="0.0"/>
  </numFmts>
  <fonts count="35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i/>
      <sz val="10"/>
      <color theme="1"/>
      <name val="Calibri"/>
      <family val="2"/>
    </font>
    <font>
      <b/>
      <sz val="12"/>
      <color rgb="FF666699"/>
      <name val="Arial"/>
      <family val="2"/>
    </font>
    <font>
      <sz val="12"/>
      <color rgb="FF555555"/>
      <name val="Inherit"/>
    </font>
    <font>
      <u/>
      <sz val="12"/>
      <color theme="10"/>
      <name val="Arial"/>
      <family val="2"/>
    </font>
    <font>
      <b/>
      <sz val="12"/>
      <color rgb="FFFFFFFF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</font>
    <font>
      <sz val="10"/>
      <color theme="1" tint="0.14999847407452621"/>
      <name val="Calibri"/>
      <family val="2"/>
    </font>
    <font>
      <b/>
      <sz val="10"/>
      <name val="Calibri"/>
      <family val="2"/>
    </font>
    <font>
      <i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76923C"/>
        <bgColor indexed="64"/>
      </patternFill>
    </fill>
    <fill>
      <patternFill patternType="solid">
        <fgColor rgb="FFCDDDA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4F6228"/>
      </left>
      <right/>
      <top style="medium">
        <color rgb="FF4F6228"/>
      </top>
      <bottom style="medium">
        <color rgb="FF4F6228"/>
      </bottom>
      <diagonal/>
    </border>
    <border>
      <left/>
      <right/>
      <top style="medium">
        <color rgb="FF4F6228"/>
      </top>
      <bottom style="medium">
        <color rgb="FF4F6228"/>
      </bottom>
      <diagonal/>
    </border>
    <border>
      <left/>
      <right style="medium">
        <color rgb="FF4F6228"/>
      </right>
      <top style="medium">
        <color rgb="FF4F6228"/>
      </top>
      <bottom style="medium">
        <color rgb="FF4F6228"/>
      </bottom>
      <diagonal/>
    </border>
    <border>
      <left style="medium">
        <color rgb="FF4F6228"/>
      </left>
      <right style="medium">
        <color rgb="FF4F6228"/>
      </right>
      <top/>
      <bottom style="medium">
        <color rgb="FF4F6228"/>
      </bottom>
      <diagonal/>
    </border>
    <border>
      <left style="medium">
        <color rgb="FF4F6228"/>
      </left>
      <right style="medium">
        <color rgb="FF4F6228"/>
      </right>
      <top/>
      <bottom/>
      <diagonal/>
    </border>
    <border>
      <left/>
      <right style="medium">
        <color rgb="FF4F6228"/>
      </right>
      <top/>
      <bottom style="medium">
        <color rgb="FF4F6228"/>
      </bottom>
      <diagonal/>
    </border>
    <border>
      <left/>
      <right style="medium">
        <color rgb="FF4F6228"/>
      </right>
      <top/>
      <bottom/>
      <diagonal/>
    </border>
    <border>
      <left style="medium">
        <color rgb="FF4F6228"/>
      </left>
      <right style="medium">
        <color rgb="FF4F6228"/>
      </right>
      <top/>
      <bottom style="thick">
        <color rgb="FF4F6228"/>
      </bottom>
      <diagonal/>
    </border>
    <border>
      <left/>
      <right style="medium">
        <color rgb="FF4F6228"/>
      </right>
      <top/>
      <bottom style="thick">
        <color rgb="FF4F6228"/>
      </bottom>
      <diagonal/>
    </border>
    <border>
      <left style="thick">
        <color rgb="FF4F6228"/>
      </left>
      <right style="thick">
        <color rgb="FF4F6228"/>
      </right>
      <top/>
      <bottom style="thick">
        <color rgb="FF4F6228"/>
      </bottom>
      <diagonal/>
    </border>
    <border>
      <left/>
      <right style="thick">
        <color rgb="FF4F6228"/>
      </right>
      <top/>
      <bottom style="thick">
        <color rgb="FF4F6228"/>
      </bottom>
      <diagonal/>
    </border>
    <border>
      <left style="medium">
        <color rgb="FF4F6228"/>
      </left>
      <right style="medium">
        <color rgb="FF4F6228"/>
      </right>
      <top style="medium">
        <color rgb="FF4F6228"/>
      </top>
      <bottom/>
      <diagonal/>
    </border>
    <border>
      <left/>
      <right/>
      <top/>
      <bottom style="medium">
        <color rgb="FF4F6228"/>
      </bottom>
      <diagonal/>
    </border>
    <border>
      <left style="medium">
        <color rgb="FF4F6228"/>
      </left>
      <right/>
      <top style="medium">
        <color rgb="FF4F6228"/>
      </top>
      <bottom/>
      <diagonal/>
    </border>
    <border>
      <left/>
      <right/>
      <top style="medium">
        <color rgb="FF4F622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20" fillId="0" borderId="0"/>
  </cellStyleXfs>
  <cellXfs count="208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" fontId="0" fillId="0" borderId="0" xfId="0" applyNumberFormat="1"/>
    <xf numFmtId="3" fontId="5" fillId="3" borderId="0" xfId="0" applyNumberFormat="1" applyFont="1" applyFill="1" applyAlignment="1">
      <alignment horizontal="center" vertical="center" wrapText="1"/>
    </xf>
    <xf numFmtId="16" fontId="6" fillId="0" borderId="0" xfId="0" quotePrefix="1" applyNumberFormat="1" applyFont="1" applyBorder="1" applyAlignment="1">
      <alignment horizontal="right"/>
    </xf>
    <xf numFmtId="16" fontId="6" fillId="0" borderId="0" xfId="0" quotePrefix="1" applyNumberFormat="1" applyFont="1" applyFill="1" applyBorder="1" applyAlignment="1">
      <alignment horizontal="right"/>
    </xf>
    <xf numFmtId="1" fontId="0" fillId="0" borderId="0" xfId="0" applyNumberFormat="1" applyBorder="1"/>
    <xf numFmtId="164" fontId="5" fillId="4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" fontId="7" fillId="0" borderId="0" xfId="0" quotePrefix="1" applyNumberFormat="1" applyFont="1" applyBorder="1" applyAlignment="1">
      <alignment horizontal="right"/>
    </xf>
    <xf numFmtId="1" fontId="0" fillId="0" borderId="0" xfId="0" applyNumberFormat="1" applyFont="1" applyBorder="1"/>
    <xf numFmtId="16" fontId="6" fillId="0" borderId="0" xfId="0" quotePrefix="1" applyNumberFormat="1" applyFont="1" applyBorder="1" applyAlignment="1">
      <alignment horizontal="center"/>
    </xf>
    <xf numFmtId="0" fontId="0" fillId="0" borderId="0" xfId="0" applyBorder="1"/>
    <xf numFmtId="165" fontId="5" fillId="3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9" fontId="5" fillId="3" borderId="1" xfId="2" applyFont="1" applyFill="1" applyBorder="1" applyAlignment="1">
      <alignment horizontal="center" vertical="center" wrapText="1"/>
    </xf>
    <xf numFmtId="9" fontId="5" fillId="4" borderId="1" xfId="2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13" fillId="0" borderId="0" xfId="0" applyFont="1"/>
    <xf numFmtId="0" fontId="14" fillId="0" borderId="0" xfId="3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7" fillId="3" borderId="8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2" fontId="10" fillId="4" borderId="7" xfId="0" applyNumberFormat="1" applyFont="1" applyFill="1" applyBorder="1" applyAlignment="1">
      <alignment horizontal="center" vertical="center"/>
    </xf>
    <xf numFmtId="2" fontId="8" fillId="2" borderId="12" xfId="0" applyNumberFormat="1" applyFont="1" applyFill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164" fontId="18" fillId="4" borderId="7" xfId="0" applyNumberFormat="1" applyFont="1" applyFill="1" applyBorder="1" applyAlignment="1">
      <alignment horizontal="center" vertical="center"/>
    </xf>
    <xf numFmtId="164" fontId="18" fillId="3" borderId="7" xfId="0" applyNumberFormat="1" applyFont="1" applyFill="1" applyBorder="1" applyAlignment="1">
      <alignment horizontal="center" vertical="center"/>
    </xf>
    <xf numFmtId="164" fontId="18" fillId="4" borderId="10" xfId="0" applyNumberFormat="1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10" fontId="10" fillId="3" borderId="7" xfId="0" applyNumberFormat="1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9" fontId="7" fillId="0" borderId="0" xfId="2" applyFont="1" applyFill="1"/>
    <xf numFmtId="166" fontId="7" fillId="0" borderId="0" xfId="4" applyNumberFormat="1" applyFill="1" applyAlignment="1">
      <alignment horizontal="right"/>
    </xf>
    <xf numFmtId="0" fontId="0" fillId="0" borderId="0" xfId="0" applyFill="1"/>
    <xf numFmtId="0" fontId="19" fillId="0" borderId="0" xfId="0" applyFont="1" applyFill="1" applyBorder="1" applyAlignment="1">
      <alignment horizontal="left" vertical="center"/>
    </xf>
    <xf numFmtId="164" fontId="10" fillId="4" borderId="7" xfId="0" applyNumberFormat="1" applyFont="1" applyFill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/>
    <xf numFmtId="0" fontId="21" fillId="0" borderId="0" xfId="5" applyFont="1"/>
    <xf numFmtId="0" fontId="22" fillId="8" borderId="0" xfId="5" applyFont="1" applyFill="1" applyAlignment="1">
      <alignment horizontal="left"/>
    </xf>
    <xf numFmtId="0" fontId="21" fillId="0" borderId="0" xfId="5" applyFont="1" applyAlignment="1">
      <alignment horizontal="right"/>
    </xf>
    <xf numFmtId="0" fontId="23" fillId="8" borderId="0" xfId="5" applyFont="1" applyFill="1" applyAlignment="1">
      <alignment horizontal="right"/>
    </xf>
    <xf numFmtId="0" fontId="21" fillId="8" borderId="0" xfId="5" applyFont="1" applyFill="1"/>
    <xf numFmtId="0" fontId="24" fillId="8" borderId="0" xfId="5" applyFont="1" applyFill="1" applyAlignment="1">
      <alignment horizontal="left"/>
    </xf>
    <xf numFmtId="0" fontId="25" fillId="8" borderId="0" xfId="5" applyFont="1" applyFill="1" applyAlignment="1">
      <alignment horizontal="right"/>
    </xf>
    <xf numFmtId="0" fontId="21" fillId="0" borderId="17" xfId="5" applyFont="1" applyBorder="1"/>
    <xf numFmtId="0" fontId="21" fillId="0" borderId="18" xfId="5" applyFont="1" applyBorder="1"/>
    <xf numFmtId="0" fontId="21" fillId="0" borderId="18" xfId="5" applyFont="1" applyBorder="1" applyAlignment="1">
      <alignment horizontal="right"/>
    </xf>
    <xf numFmtId="0" fontId="26" fillId="8" borderId="18" xfId="5" applyFont="1" applyFill="1" applyBorder="1" applyAlignment="1">
      <alignment horizontal="center"/>
    </xf>
    <xf numFmtId="0" fontId="26" fillId="8" borderId="18" xfId="5" applyFont="1" applyFill="1" applyBorder="1"/>
    <xf numFmtId="0" fontId="21" fillId="8" borderId="18" xfId="5" applyFont="1" applyFill="1" applyBorder="1"/>
    <xf numFmtId="1" fontId="26" fillId="8" borderId="18" xfId="5" applyNumberFormat="1" applyFont="1" applyFill="1" applyBorder="1" applyAlignment="1">
      <alignment horizontal="center"/>
    </xf>
    <xf numFmtId="0" fontId="21" fillId="8" borderId="19" xfId="5" applyFont="1" applyFill="1" applyBorder="1"/>
    <xf numFmtId="0" fontId="21" fillId="9" borderId="0" xfId="5" applyFont="1" applyFill="1"/>
    <xf numFmtId="0" fontId="24" fillId="9" borderId="0" xfId="5" applyFont="1" applyFill="1" applyAlignment="1">
      <alignment horizontal="left"/>
    </xf>
    <xf numFmtId="0" fontId="25" fillId="9" borderId="0" xfId="5" applyFont="1" applyFill="1" applyAlignment="1">
      <alignment horizontal="right"/>
    </xf>
    <xf numFmtId="0" fontId="23" fillId="9" borderId="0" xfId="5" applyFont="1" applyFill="1"/>
    <xf numFmtId="0" fontId="23" fillId="9" borderId="0" xfId="5" applyFont="1" applyFill="1" applyAlignment="1">
      <alignment horizontal="center"/>
    </xf>
    <xf numFmtId="0" fontId="23" fillId="9" borderId="0" xfId="5" applyFont="1" applyFill="1" applyAlignment="1">
      <alignment horizontal="left"/>
    </xf>
    <xf numFmtId="0" fontId="21" fillId="0" borderId="20" xfId="5" applyFont="1" applyBorder="1"/>
    <xf numFmtId="0" fontId="21" fillId="0" borderId="0" xfId="5" applyFont="1" applyBorder="1" applyAlignment="1">
      <alignment horizontal="center"/>
    </xf>
    <xf numFmtId="0" fontId="21" fillId="0" borderId="0" xfId="5" applyFont="1" applyBorder="1"/>
    <xf numFmtId="0" fontId="22" fillId="0" borderId="0" xfId="5" applyFont="1" applyBorder="1" applyAlignment="1">
      <alignment horizontal="left"/>
    </xf>
    <xf numFmtId="0" fontId="21" fillId="8" borderId="0" xfId="5" applyFont="1" applyFill="1" applyBorder="1"/>
    <xf numFmtId="0" fontId="21" fillId="8" borderId="21" xfId="5" applyFont="1" applyFill="1" applyBorder="1"/>
    <xf numFmtId="0" fontId="23" fillId="8" borderId="0" xfId="5" applyFont="1" applyFill="1"/>
    <xf numFmtId="0" fontId="23" fillId="0" borderId="0" xfId="5" applyFont="1"/>
    <xf numFmtId="0" fontId="23" fillId="0" borderId="0" xfId="5" applyFont="1" applyAlignment="1">
      <alignment horizontal="right"/>
    </xf>
    <xf numFmtId="0" fontId="23" fillId="0" borderId="0" xfId="5" applyFont="1" applyBorder="1"/>
    <xf numFmtId="0" fontId="23" fillId="10" borderId="0" xfId="5" applyFont="1" applyFill="1" applyBorder="1"/>
    <xf numFmtId="0" fontId="23" fillId="10" borderId="0" xfId="5" applyFont="1" applyFill="1" applyBorder="1" applyAlignment="1">
      <alignment horizontal="center"/>
    </xf>
    <xf numFmtId="0" fontId="21" fillId="9" borderId="0" xfId="5" applyFont="1" applyFill="1" applyAlignment="1">
      <alignment textRotation="255"/>
    </xf>
    <xf numFmtId="0" fontId="23" fillId="0" borderId="0" xfId="5" applyFont="1" applyBorder="1" applyAlignment="1">
      <alignment horizontal="center"/>
    </xf>
    <xf numFmtId="3" fontId="21" fillId="0" borderId="0" xfId="5" applyNumberFormat="1" applyFont="1" applyBorder="1" applyAlignment="1">
      <alignment horizontal="center"/>
    </xf>
    <xf numFmtId="9" fontId="21" fillId="0" borderId="0" xfId="5" applyNumberFormat="1" applyFont="1" applyBorder="1" applyAlignment="1">
      <alignment horizontal="right"/>
    </xf>
    <xf numFmtId="0" fontId="21" fillId="0" borderId="21" xfId="5" applyFont="1" applyBorder="1"/>
    <xf numFmtId="20" fontId="23" fillId="8" borderId="0" xfId="5" applyNumberFormat="1" applyFont="1" applyFill="1" applyBorder="1"/>
    <xf numFmtId="20" fontId="23" fillId="10" borderId="0" xfId="5" applyNumberFormat="1" applyFont="1" applyFill="1" applyBorder="1"/>
    <xf numFmtId="20" fontId="23" fillId="0" borderId="0" xfId="5" applyNumberFormat="1" applyFont="1" applyBorder="1" applyAlignment="1">
      <alignment horizontal="right"/>
    </xf>
    <xf numFmtId="20" fontId="23" fillId="0" borderId="0" xfId="5" applyNumberFormat="1" applyFont="1" applyBorder="1"/>
    <xf numFmtId="0" fontId="21" fillId="0" borderId="0" xfId="5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9" fontId="27" fillId="0" borderId="0" xfId="5" applyNumberFormat="1" applyFont="1" applyAlignment="1">
      <alignment horizontal="right"/>
    </xf>
    <xf numFmtId="9" fontId="28" fillId="10" borderId="0" xfId="5" applyNumberFormat="1" applyFont="1" applyFill="1" applyBorder="1"/>
    <xf numFmtId="9" fontId="28" fillId="11" borderId="0" xfId="5" applyNumberFormat="1" applyFont="1" applyFill="1" applyBorder="1"/>
    <xf numFmtId="0" fontId="21" fillId="10" borderId="0" xfId="5" applyFont="1" applyFill="1"/>
    <xf numFmtId="9" fontId="21" fillId="8" borderId="0" xfId="5" applyNumberFormat="1" applyFont="1" applyFill="1" applyBorder="1"/>
    <xf numFmtId="9" fontId="21" fillId="0" borderId="0" xfId="5" applyNumberFormat="1" applyFont="1" applyBorder="1"/>
    <xf numFmtId="3" fontId="21" fillId="0" borderId="0" xfId="5" applyNumberFormat="1" applyFont="1" applyFill="1" applyAlignment="1">
      <alignment horizontal="right"/>
    </xf>
    <xf numFmtId="9" fontId="21" fillId="11" borderId="0" xfId="5" applyNumberFormat="1" applyFont="1" applyFill="1" applyBorder="1"/>
    <xf numFmtId="9" fontId="21" fillId="10" borderId="0" xfId="5" applyNumberFormat="1" applyFont="1" applyFill="1" applyBorder="1"/>
    <xf numFmtId="0" fontId="21" fillId="0" borderId="0" xfId="5" applyFont="1" applyFill="1"/>
    <xf numFmtId="9" fontId="27" fillId="8" borderId="0" xfId="5" applyNumberFormat="1" applyFont="1" applyFill="1" applyAlignment="1">
      <alignment horizontal="right"/>
    </xf>
    <xf numFmtId="0" fontId="28" fillId="8" borderId="0" xfId="5" applyFont="1" applyFill="1" applyBorder="1"/>
    <xf numFmtId="9" fontId="28" fillId="8" borderId="0" xfId="5" applyNumberFormat="1" applyFont="1" applyFill="1" applyBorder="1"/>
    <xf numFmtId="3" fontId="21" fillId="12" borderId="0" xfId="5" applyNumberFormat="1" applyFont="1" applyFill="1" applyBorder="1" applyAlignment="1">
      <alignment horizontal="center"/>
    </xf>
    <xf numFmtId="1" fontId="26" fillId="8" borderId="0" xfId="5" applyNumberFormat="1" applyFont="1" applyFill="1" applyBorder="1" applyAlignment="1">
      <alignment horizontal="center"/>
    </xf>
    <xf numFmtId="0" fontId="28" fillId="0" borderId="0" xfId="5" applyFont="1"/>
    <xf numFmtId="0" fontId="28" fillId="8" borderId="0" xfId="5" applyFont="1" applyFill="1"/>
    <xf numFmtId="0" fontId="23" fillId="8" borderId="0" xfId="5" applyFont="1" applyFill="1" applyBorder="1" applyAlignment="1">
      <alignment horizontal="left"/>
    </xf>
    <xf numFmtId="0" fontId="21" fillId="8" borderId="0" xfId="5" applyFont="1" applyFill="1" applyAlignment="1">
      <alignment horizontal="right"/>
    </xf>
    <xf numFmtId="0" fontId="28" fillId="9" borderId="0" xfId="5" applyFont="1" applyFill="1"/>
    <xf numFmtId="0" fontId="29" fillId="9" borderId="0" xfId="5" applyFont="1" applyFill="1" applyAlignment="1">
      <alignment horizontal="center"/>
    </xf>
    <xf numFmtId="0" fontId="29" fillId="0" borderId="0" xfId="5" applyFont="1" applyBorder="1"/>
    <xf numFmtId="0" fontId="29" fillId="10" borderId="0" xfId="5" applyFont="1" applyFill="1" applyBorder="1"/>
    <xf numFmtId="0" fontId="29" fillId="10" borderId="0" xfId="5" applyFont="1" applyFill="1" applyBorder="1" applyAlignment="1">
      <alignment horizontal="center"/>
    </xf>
    <xf numFmtId="0" fontId="23" fillId="0" borderId="0" xfId="5" applyFont="1" applyFill="1"/>
    <xf numFmtId="0" fontId="21" fillId="0" borderId="22" xfId="5" applyFont="1" applyBorder="1"/>
    <xf numFmtId="0" fontId="21" fillId="0" borderId="23" xfId="5" applyFont="1" applyBorder="1"/>
    <xf numFmtId="0" fontId="21" fillId="8" borderId="23" xfId="5" applyFont="1" applyFill="1" applyBorder="1"/>
    <xf numFmtId="1" fontId="26" fillId="8" borderId="23" xfId="5" applyNumberFormat="1" applyFont="1" applyFill="1" applyBorder="1" applyAlignment="1">
      <alignment horizontal="center"/>
    </xf>
    <xf numFmtId="0" fontId="21" fillId="8" borderId="24" xfId="5" applyFont="1" applyFill="1" applyBorder="1"/>
    <xf numFmtId="0" fontId="29" fillId="0" borderId="0" xfId="5" applyFont="1" applyBorder="1" applyAlignment="1">
      <alignment horizontal="center"/>
    </xf>
    <xf numFmtId="20" fontId="29" fillId="8" borderId="0" xfId="5" applyNumberFormat="1" applyFont="1" applyFill="1" applyBorder="1"/>
    <xf numFmtId="20" fontId="29" fillId="10" borderId="0" xfId="5" applyNumberFormat="1" applyFont="1" applyFill="1" applyBorder="1"/>
    <xf numFmtId="20" fontId="29" fillId="0" borderId="0" xfId="5" applyNumberFormat="1" applyFont="1" applyBorder="1" applyAlignment="1">
      <alignment horizontal="right"/>
    </xf>
    <xf numFmtId="20" fontId="29" fillId="0" borderId="0" xfId="5" applyNumberFormat="1" applyFont="1" applyBorder="1"/>
    <xf numFmtId="9" fontId="28" fillId="0" borderId="0" xfId="5" applyNumberFormat="1" applyFont="1" applyBorder="1"/>
    <xf numFmtId="9" fontId="28" fillId="0" borderId="0" xfId="5" applyNumberFormat="1" applyFont="1" applyBorder="1" applyAlignment="1">
      <alignment horizontal="right" vertical="center"/>
    </xf>
    <xf numFmtId="9" fontId="28" fillId="9" borderId="0" xfId="5" applyNumberFormat="1" applyFont="1" applyFill="1" applyBorder="1" applyAlignment="1">
      <alignment horizontal="right" vertical="center"/>
    </xf>
    <xf numFmtId="3" fontId="21" fillId="0" borderId="0" xfId="5" applyNumberFormat="1" applyFont="1" applyFill="1"/>
    <xf numFmtId="0" fontId="29" fillId="9" borderId="0" xfId="5" applyFont="1" applyFill="1" applyAlignment="1">
      <alignment horizontal="right"/>
    </xf>
    <xf numFmtId="0" fontId="30" fillId="0" borderId="0" xfId="5" applyFont="1"/>
    <xf numFmtId="9" fontId="31" fillId="8" borderId="0" xfId="5" applyNumberFormat="1" applyFont="1" applyFill="1"/>
    <xf numFmtId="0" fontId="31" fillId="8" borderId="0" xfId="5" quotePrefix="1" applyFont="1" applyFill="1" applyAlignment="1">
      <alignment horizontal="right"/>
    </xf>
    <xf numFmtId="9" fontId="32" fillId="0" borderId="0" xfId="5" applyNumberFormat="1" applyFont="1"/>
    <xf numFmtId="0" fontId="31" fillId="0" borderId="0" xfId="5" quotePrefix="1" applyFont="1" applyAlignment="1">
      <alignment horizontal="left"/>
    </xf>
    <xf numFmtId="0" fontId="30" fillId="0" borderId="0" xfId="5" applyFont="1" applyAlignment="1">
      <alignment horizontal="right"/>
    </xf>
    <xf numFmtId="0" fontId="33" fillId="0" borderId="0" xfId="5" applyFont="1"/>
    <xf numFmtId="0" fontId="21" fillId="13" borderId="0" xfId="5" applyFont="1" applyFill="1"/>
    <xf numFmtId="0" fontId="21" fillId="13" borderId="0" xfId="5" applyFont="1" applyFill="1" applyAlignment="1">
      <alignment horizontal="right"/>
    </xf>
    <xf numFmtId="3" fontId="21" fillId="13" borderId="0" xfId="5" applyNumberFormat="1" applyFont="1" applyFill="1" applyAlignment="1">
      <alignment horizontal="right"/>
    </xf>
    <xf numFmtId="0" fontId="34" fillId="8" borderId="0" xfId="5" applyFont="1" applyFill="1"/>
    <xf numFmtId="0" fontId="34" fillId="8" borderId="0" xfId="5" applyFont="1" applyFill="1" applyAlignment="1">
      <alignment horizontal="left"/>
    </xf>
    <xf numFmtId="0" fontId="26" fillId="8" borderId="0" xfId="5" applyFont="1" applyFill="1" applyBorder="1" applyAlignment="1">
      <alignment horizontal="center"/>
    </xf>
    <xf numFmtId="0" fontId="21" fillId="8" borderId="0" xfId="5" applyFont="1" applyFill="1" applyBorder="1" applyAlignment="1">
      <alignment horizontal="center"/>
    </xf>
    <xf numFmtId="0" fontId="21" fillId="8" borderId="0" xfId="5" applyFont="1" applyFill="1" applyAlignment="1">
      <alignment horizontal="center"/>
    </xf>
    <xf numFmtId="3" fontId="21" fillId="8" borderId="0" xfId="5" applyNumberFormat="1" applyFont="1" applyFill="1" applyAlignment="1">
      <alignment horizontal="right"/>
    </xf>
    <xf numFmtId="0" fontId="29" fillId="8" borderId="0" xfId="5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17" fontId="16" fillId="7" borderId="6" xfId="0" applyNumberFormat="1" applyFont="1" applyFill="1" applyBorder="1" applyAlignment="1">
      <alignment horizontal="center" vertical="center"/>
    </xf>
    <xf numFmtId="17" fontId="16" fillId="7" borderId="5" xfId="0" applyNumberFormat="1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Hyperlink" xfId="3" builtinId="8"/>
    <cellStyle name="Normal" xfId="0" builtinId="0"/>
    <cellStyle name="Normal 2" xfId="4"/>
    <cellStyle name="Normal 3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27016</xdr:colOff>
      <xdr:row>4</xdr:row>
      <xdr:rowOff>13910</xdr:rowOff>
    </xdr:from>
    <xdr:ext cx="280205" cy="1192186"/>
    <xdr:sp macro="" textlink="">
      <xdr:nvSpPr>
        <xdr:cNvPr id="2" name="TextBox 1"/>
        <xdr:cNvSpPr txBox="1"/>
      </xdr:nvSpPr>
      <xdr:spPr>
        <a:xfrm rot="5400000">
          <a:off x="4473226" y="1257300"/>
          <a:ext cx="119218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GRAFTON GATE</a:t>
          </a:r>
        </a:p>
      </xdr:txBody>
    </xdr:sp>
    <xdr:clientData/>
  </xdr:oneCellAnchor>
  <xdr:oneCellAnchor>
    <xdr:from>
      <xdr:col>24</xdr:col>
      <xdr:colOff>27019</xdr:colOff>
      <xdr:row>4</xdr:row>
      <xdr:rowOff>87159</xdr:rowOff>
    </xdr:from>
    <xdr:ext cx="280205" cy="994888"/>
    <xdr:sp macro="" textlink="">
      <xdr:nvSpPr>
        <xdr:cNvPr id="3" name="TextBox 2"/>
        <xdr:cNvSpPr txBox="1"/>
      </xdr:nvSpPr>
      <xdr:spPr>
        <a:xfrm rot="5400000">
          <a:off x="9645528" y="1231900"/>
          <a:ext cx="99488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WITAN GATE</a:t>
          </a:r>
        </a:p>
      </xdr:txBody>
    </xdr:sp>
    <xdr:clientData/>
  </xdr:oneCellAnchor>
  <xdr:oneCellAnchor>
    <xdr:from>
      <xdr:col>35</xdr:col>
      <xdr:colOff>38102</xdr:colOff>
      <xdr:row>4</xdr:row>
      <xdr:rowOff>123151</xdr:rowOff>
    </xdr:from>
    <xdr:ext cx="280205" cy="996683"/>
    <xdr:sp macro="" textlink="">
      <xdr:nvSpPr>
        <xdr:cNvPr id="4" name="TextBox 3"/>
        <xdr:cNvSpPr txBox="1"/>
      </xdr:nvSpPr>
      <xdr:spPr>
        <a:xfrm rot="5400000">
          <a:off x="14189613" y="1268790"/>
          <a:ext cx="9966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SAXON GATE</a:t>
          </a:r>
        </a:p>
      </xdr:txBody>
    </xdr:sp>
    <xdr:clientData/>
  </xdr:oneCellAnchor>
  <xdr:oneCellAnchor>
    <xdr:from>
      <xdr:col>46</xdr:col>
      <xdr:colOff>25404</xdr:colOff>
      <xdr:row>3</xdr:row>
      <xdr:rowOff>203003</xdr:rowOff>
    </xdr:from>
    <xdr:ext cx="280205" cy="1167179"/>
    <xdr:sp macro="" textlink="">
      <xdr:nvSpPr>
        <xdr:cNvPr id="5" name="TextBox 4"/>
        <xdr:cNvSpPr txBox="1"/>
      </xdr:nvSpPr>
      <xdr:spPr>
        <a:xfrm rot="5400000">
          <a:off x="18835117" y="1230690"/>
          <a:ext cx="116717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SECKLOW GATE</a:t>
          </a:r>
        </a:p>
      </xdr:txBody>
    </xdr:sp>
    <xdr:clientData/>
  </xdr:oneCellAnchor>
  <xdr:oneCellAnchor>
    <xdr:from>
      <xdr:col>57</xdr:col>
      <xdr:colOff>38104</xdr:colOff>
      <xdr:row>16</xdr:row>
      <xdr:rowOff>132616</xdr:rowOff>
    </xdr:from>
    <xdr:ext cx="280205" cy="1587358"/>
    <xdr:sp macro="" textlink="">
      <xdr:nvSpPr>
        <xdr:cNvPr id="6" name="TextBox 5"/>
        <xdr:cNvSpPr txBox="1"/>
      </xdr:nvSpPr>
      <xdr:spPr>
        <a:xfrm rot="5400000">
          <a:off x="23146228" y="3935792"/>
          <a:ext cx="158735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MARLBOROUGH GATE</a:t>
          </a:r>
        </a:p>
      </xdr:txBody>
    </xdr:sp>
    <xdr:clientData/>
  </xdr:oneCellAnchor>
  <xdr:oneCellAnchor>
    <xdr:from>
      <xdr:col>12</xdr:col>
      <xdr:colOff>27016</xdr:colOff>
      <xdr:row>31</xdr:row>
      <xdr:rowOff>13910</xdr:rowOff>
    </xdr:from>
    <xdr:ext cx="280205" cy="1192186"/>
    <xdr:sp macro="" textlink="">
      <xdr:nvSpPr>
        <xdr:cNvPr id="7" name="TextBox 6"/>
        <xdr:cNvSpPr txBox="1"/>
      </xdr:nvSpPr>
      <xdr:spPr>
        <a:xfrm rot="5400000">
          <a:off x="4473226" y="6572250"/>
          <a:ext cx="119218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GRAFTON GATE</a:t>
          </a:r>
        </a:p>
      </xdr:txBody>
    </xdr:sp>
    <xdr:clientData/>
  </xdr:oneCellAnchor>
  <xdr:oneCellAnchor>
    <xdr:from>
      <xdr:col>24</xdr:col>
      <xdr:colOff>39719</xdr:colOff>
      <xdr:row>31</xdr:row>
      <xdr:rowOff>87159</xdr:rowOff>
    </xdr:from>
    <xdr:ext cx="280205" cy="994888"/>
    <xdr:sp macro="" textlink="">
      <xdr:nvSpPr>
        <xdr:cNvPr id="8" name="TextBox 7"/>
        <xdr:cNvSpPr txBox="1"/>
      </xdr:nvSpPr>
      <xdr:spPr>
        <a:xfrm rot="5400000">
          <a:off x="9658228" y="6546850"/>
          <a:ext cx="99488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WITAN GATE</a:t>
          </a:r>
        </a:p>
      </xdr:txBody>
    </xdr:sp>
    <xdr:clientData/>
  </xdr:oneCellAnchor>
  <xdr:oneCellAnchor>
    <xdr:from>
      <xdr:col>35</xdr:col>
      <xdr:colOff>50802</xdr:colOff>
      <xdr:row>31</xdr:row>
      <xdr:rowOff>123151</xdr:rowOff>
    </xdr:from>
    <xdr:ext cx="280205" cy="996683"/>
    <xdr:sp macro="" textlink="">
      <xdr:nvSpPr>
        <xdr:cNvPr id="9" name="TextBox 8"/>
        <xdr:cNvSpPr txBox="1"/>
      </xdr:nvSpPr>
      <xdr:spPr>
        <a:xfrm rot="5400000">
          <a:off x="14202313" y="6583740"/>
          <a:ext cx="9966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SAXON GATE</a:t>
          </a:r>
        </a:p>
      </xdr:txBody>
    </xdr:sp>
    <xdr:clientData/>
  </xdr:oneCellAnchor>
  <xdr:oneCellAnchor>
    <xdr:from>
      <xdr:col>46</xdr:col>
      <xdr:colOff>38104</xdr:colOff>
      <xdr:row>30</xdr:row>
      <xdr:rowOff>203003</xdr:rowOff>
    </xdr:from>
    <xdr:ext cx="280205" cy="1167179"/>
    <xdr:sp macro="" textlink="">
      <xdr:nvSpPr>
        <xdr:cNvPr id="10" name="TextBox 9"/>
        <xdr:cNvSpPr txBox="1"/>
      </xdr:nvSpPr>
      <xdr:spPr>
        <a:xfrm rot="5400000">
          <a:off x="18847817" y="6545640"/>
          <a:ext cx="116717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SECKLOW GATE</a:t>
          </a:r>
        </a:p>
      </xdr:txBody>
    </xdr:sp>
    <xdr:clientData/>
  </xdr:oneCellAnchor>
  <xdr:oneCellAnchor>
    <xdr:from>
      <xdr:col>1</xdr:col>
      <xdr:colOff>292100</xdr:colOff>
      <xdr:row>3</xdr:row>
      <xdr:rowOff>177800</xdr:rowOff>
    </xdr:from>
    <xdr:ext cx="952500" cy="787400"/>
    <xdr:sp macro="" textlink="">
      <xdr:nvSpPr>
        <xdr:cNvPr id="11" name="TextBox 10"/>
        <xdr:cNvSpPr txBox="1"/>
      </xdr:nvSpPr>
      <xdr:spPr>
        <a:xfrm>
          <a:off x="596900" y="7683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A1</a:t>
          </a:r>
        </a:p>
      </xdr:txBody>
    </xdr:sp>
    <xdr:clientData/>
  </xdr:oneCellAnchor>
  <xdr:oneCellAnchor>
    <xdr:from>
      <xdr:col>1</xdr:col>
      <xdr:colOff>292100</xdr:colOff>
      <xdr:row>12</xdr:row>
      <xdr:rowOff>177800</xdr:rowOff>
    </xdr:from>
    <xdr:ext cx="952500" cy="787400"/>
    <xdr:sp macro="" textlink="">
      <xdr:nvSpPr>
        <xdr:cNvPr id="12" name="TextBox 11"/>
        <xdr:cNvSpPr txBox="1"/>
      </xdr:nvSpPr>
      <xdr:spPr>
        <a:xfrm>
          <a:off x="596900" y="25400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A2</a:t>
          </a:r>
        </a:p>
      </xdr:txBody>
    </xdr:sp>
    <xdr:clientData/>
  </xdr:oneCellAnchor>
  <xdr:oneCellAnchor>
    <xdr:from>
      <xdr:col>1</xdr:col>
      <xdr:colOff>292100</xdr:colOff>
      <xdr:row>21</xdr:row>
      <xdr:rowOff>177800</xdr:rowOff>
    </xdr:from>
    <xdr:ext cx="952500" cy="787400"/>
    <xdr:sp macro="" textlink="">
      <xdr:nvSpPr>
        <xdr:cNvPr id="13" name="TextBox 12"/>
        <xdr:cNvSpPr txBox="1"/>
      </xdr:nvSpPr>
      <xdr:spPr>
        <a:xfrm>
          <a:off x="596900" y="43116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A3</a:t>
          </a:r>
        </a:p>
      </xdr:txBody>
    </xdr:sp>
    <xdr:clientData/>
  </xdr:oneCellAnchor>
  <xdr:oneCellAnchor>
    <xdr:from>
      <xdr:col>1</xdr:col>
      <xdr:colOff>292100</xdr:colOff>
      <xdr:row>30</xdr:row>
      <xdr:rowOff>177800</xdr:rowOff>
    </xdr:from>
    <xdr:ext cx="952500" cy="787400"/>
    <xdr:sp macro="" textlink="">
      <xdr:nvSpPr>
        <xdr:cNvPr id="14" name="TextBox 13"/>
        <xdr:cNvSpPr txBox="1"/>
      </xdr:nvSpPr>
      <xdr:spPr>
        <a:xfrm>
          <a:off x="596900" y="60833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A4</a:t>
          </a:r>
        </a:p>
      </xdr:txBody>
    </xdr:sp>
    <xdr:clientData/>
  </xdr:oneCellAnchor>
  <xdr:oneCellAnchor>
    <xdr:from>
      <xdr:col>13</xdr:col>
      <xdr:colOff>292100</xdr:colOff>
      <xdr:row>3</xdr:row>
      <xdr:rowOff>177800</xdr:rowOff>
    </xdr:from>
    <xdr:ext cx="952500" cy="787400"/>
    <xdr:sp macro="" textlink="">
      <xdr:nvSpPr>
        <xdr:cNvPr id="15" name="TextBox 14"/>
        <xdr:cNvSpPr txBox="1"/>
      </xdr:nvSpPr>
      <xdr:spPr>
        <a:xfrm>
          <a:off x="5530850" y="7683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B1</a:t>
          </a:r>
        </a:p>
      </xdr:txBody>
    </xdr:sp>
    <xdr:clientData/>
  </xdr:oneCellAnchor>
  <xdr:oneCellAnchor>
    <xdr:from>
      <xdr:col>13</xdr:col>
      <xdr:colOff>292100</xdr:colOff>
      <xdr:row>12</xdr:row>
      <xdr:rowOff>177800</xdr:rowOff>
    </xdr:from>
    <xdr:ext cx="952500" cy="787400"/>
    <xdr:sp macro="" textlink="">
      <xdr:nvSpPr>
        <xdr:cNvPr id="16" name="TextBox 15"/>
        <xdr:cNvSpPr txBox="1"/>
      </xdr:nvSpPr>
      <xdr:spPr>
        <a:xfrm>
          <a:off x="5530850" y="25400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B2</a:t>
          </a:r>
        </a:p>
      </xdr:txBody>
    </xdr:sp>
    <xdr:clientData/>
  </xdr:oneCellAnchor>
  <xdr:oneCellAnchor>
    <xdr:from>
      <xdr:col>13</xdr:col>
      <xdr:colOff>292100</xdr:colOff>
      <xdr:row>21</xdr:row>
      <xdr:rowOff>177800</xdr:rowOff>
    </xdr:from>
    <xdr:ext cx="952500" cy="787400"/>
    <xdr:sp macro="" textlink="">
      <xdr:nvSpPr>
        <xdr:cNvPr id="17" name="TextBox 16"/>
        <xdr:cNvSpPr txBox="1"/>
      </xdr:nvSpPr>
      <xdr:spPr>
        <a:xfrm>
          <a:off x="5530850" y="43116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B3</a:t>
          </a:r>
        </a:p>
      </xdr:txBody>
    </xdr:sp>
    <xdr:clientData/>
  </xdr:oneCellAnchor>
  <xdr:oneCellAnchor>
    <xdr:from>
      <xdr:col>13</xdr:col>
      <xdr:colOff>292100</xdr:colOff>
      <xdr:row>30</xdr:row>
      <xdr:rowOff>177800</xdr:rowOff>
    </xdr:from>
    <xdr:ext cx="952500" cy="787400"/>
    <xdr:sp macro="" textlink="">
      <xdr:nvSpPr>
        <xdr:cNvPr id="18" name="TextBox 17"/>
        <xdr:cNvSpPr txBox="1"/>
      </xdr:nvSpPr>
      <xdr:spPr>
        <a:xfrm>
          <a:off x="5530850" y="60833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B4</a:t>
          </a:r>
        </a:p>
      </xdr:txBody>
    </xdr:sp>
    <xdr:clientData/>
  </xdr:oneCellAnchor>
  <xdr:oneCellAnchor>
    <xdr:from>
      <xdr:col>25</xdr:col>
      <xdr:colOff>292100</xdr:colOff>
      <xdr:row>3</xdr:row>
      <xdr:rowOff>177800</xdr:rowOff>
    </xdr:from>
    <xdr:ext cx="952500" cy="787400"/>
    <xdr:sp macro="" textlink="">
      <xdr:nvSpPr>
        <xdr:cNvPr id="19" name="TextBox 18"/>
        <xdr:cNvSpPr txBox="1"/>
      </xdr:nvSpPr>
      <xdr:spPr>
        <a:xfrm>
          <a:off x="10604500" y="7683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C1</a:t>
          </a:r>
        </a:p>
      </xdr:txBody>
    </xdr:sp>
    <xdr:clientData/>
  </xdr:oneCellAnchor>
  <xdr:oneCellAnchor>
    <xdr:from>
      <xdr:col>25</xdr:col>
      <xdr:colOff>292100</xdr:colOff>
      <xdr:row>12</xdr:row>
      <xdr:rowOff>177800</xdr:rowOff>
    </xdr:from>
    <xdr:ext cx="952500" cy="787400"/>
    <xdr:sp macro="" textlink="">
      <xdr:nvSpPr>
        <xdr:cNvPr id="20" name="TextBox 19"/>
        <xdr:cNvSpPr txBox="1"/>
      </xdr:nvSpPr>
      <xdr:spPr>
        <a:xfrm>
          <a:off x="10604500" y="25400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C2</a:t>
          </a:r>
        </a:p>
      </xdr:txBody>
    </xdr:sp>
    <xdr:clientData/>
  </xdr:oneCellAnchor>
  <xdr:oneCellAnchor>
    <xdr:from>
      <xdr:col>25</xdr:col>
      <xdr:colOff>292100</xdr:colOff>
      <xdr:row>21</xdr:row>
      <xdr:rowOff>177800</xdr:rowOff>
    </xdr:from>
    <xdr:ext cx="952500" cy="787400"/>
    <xdr:sp macro="" textlink="">
      <xdr:nvSpPr>
        <xdr:cNvPr id="21" name="TextBox 20"/>
        <xdr:cNvSpPr txBox="1"/>
      </xdr:nvSpPr>
      <xdr:spPr>
        <a:xfrm>
          <a:off x="10604500" y="43116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C3</a:t>
          </a:r>
        </a:p>
      </xdr:txBody>
    </xdr:sp>
    <xdr:clientData/>
  </xdr:oneCellAnchor>
  <xdr:oneCellAnchor>
    <xdr:from>
      <xdr:col>25</xdr:col>
      <xdr:colOff>304800</xdr:colOff>
      <xdr:row>30</xdr:row>
      <xdr:rowOff>177800</xdr:rowOff>
    </xdr:from>
    <xdr:ext cx="952500" cy="787400"/>
    <xdr:sp macro="" textlink="">
      <xdr:nvSpPr>
        <xdr:cNvPr id="22" name="TextBox 21"/>
        <xdr:cNvSpPr txBox="1"/>
      </xdr:nvSpPr>
      <xdr:spPr>
        <a:xfrm>
          <a:off x="10617200" y="60833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C4</a:t>
          </a:r>
        </a:p>
      </xdr:txBody>
    </xdr:sp>
    <xdr:clientData/>
  </xdr:oneCellAnchor>
  <xdr:oneCellAnchor>
    <xdr:from>
      <xdr:col>36</xdr:col>
      <xdr:colOff>292100</xdr:colOff>
      <xdr:row>3</xdr:row>
      <xdr:rowOff>177800</xdr:rowOff>
    </xdr:from>
    <xdr:ext cx="952500" cy="787400"/>
    <xdr:sp macro="" textlink="">
      <xdr:nvSpPr>
        <xdr:cNvPr id="23" name="TextBox 22"/>
        <xdr:cNvSpPr txBox="1"/>
      </xdr:nvSpPr>
      <xdr:spPr>
        <a:xfrm>
          <a:off x="15138400" y="7683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D1</a:t>
          </a:r>
        </a:p>
      </xdr:txBody>
    </xdr:sp>
    <xdr:clientData/>
  </xdr:oneCellAnchor>
  <xdr:oneCellAnchor>
    <xdr:from>
      <xdr:col>36</xdr:col>
      <xdr:colOff>292100</xdr:colOff>
      <xdr:row>12</xdr:row>
      <xdr:rowOff>177800</xdr:rowOff>
    </xdr:from>
    <xdr:ext cx="952500" cy="787400"/>
    <xdr:sp macro="" textlink="">
      <xdr:nvSpPr>
        <xdr:cNvPr id="24" name="TextBox 23"/>
        <xdr:cNvSpPr txBox="1"/>
      </xdr:nvSpPr>
      <xdr:spPr>
        <a:xfrm>
          <a:off x="15138400" y="25400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D2</a:t>
          </a:r>
        </a:p>
      </xdr:txBody>
    </xdr:sp>
    <xdr:clientData/>
  </xdr:oneCellAnchor>
  <xdr:oneCellAnchor>
    <xdr:from>
      <xdr:col>36</xdr:col>
      <xdr:colOff>292100</xdr:colOff>
      <xdr:row>21</xdr:row>
      <xdr:rowOff>177800</xdr:rowOff>
    </xdr:from>
    <xdr:ext cx="952500" cy="787400"/>
    <xdr:sp macro="" textlink="">
      <xdr:nvSpPr>
        <xdr:cNvPr id="25" name="TextBox 24"/>
        <xdr:cNvSpPr txBox="1"/>
      </xdr:nvSpPr>
      <xdr:spPr>
        <a:xfrm>
          <a:off x="15138400" y="43116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D3</a:t>
          </a:r>
        </a:p>
      </xdr:txBody>
    </xdr:sp>
    <xdr:clientData/>
  </xdr:oneCellAnchor>
  <xdr:oneCellAnchor>
    <xdr:from>
      <xdr:col>36</xdr:col>
      <xdr:colOff>292100</xdr:colOff>
      <xdr:row>30</xdr:row>
      <xdr:rowOff>177800</xdr:rowOff>
    </xdr:from>
    <xdr:ext cx="952500" cy="787400"/>
    <xdr:sp macro="" textlink="">
      <xdr:nvSpPr>
        <xdr:cNvPr id="26" name="TextBox 25"/>
        <xdr:cNvSpPr txBox="1"/>
      </xdr:nvSpPr>
      <xdr:spPr>
        <a:xfrm>
          <a:off x="15138400" y="60833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D4</a:t>
          </a:r>
        </a:p>
      </xdr:txBody>
    </xdr:sp>
    <xdr:clientData/>
  </xdr:oneCellAnchor>
  <xdr:oneCellAnchor>
    <xdr:from>
      <xdr:col>47</xdr:col>
      <xdr:colOff>292100</xdr:colOff>
      <xdr:row>3</xdr:row>
      <xdr:rowOff>177800</xdr:rowOff>
    </xdr:from>
    <xdr:ext cx="952500" cy="787400"/>
    <xdr:sp macro="" textlink="">
      <xdr:nvSpPr>
        <xdr:cNvPr id="27" name="TextBox 26"/>
        <xdr:cNvSpPr txBox="1"/>
      </xdr:nvSpPr>
      <xdr:spPr>
        <a:xfrm>
          <a:off x="19881850" y="7683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E1</a:t>
          </a:r>
        </a:p>
      </xdr:txBody>
    </xdr:sp>
    <xdr:clientData/>
  </xdr:oneCellAnchor>
  <xdr:oneCellAnchor>
    <xdr:from>
      <xdr:col>47</xdr:col>
      <xdr:colOff>292100</xdr:colOff>
      <xdr:row>12</xdr:row>
      <xdr:rowOff>177800</xdr:rowOff>
    </xdr:from>
    <xdr:ext cx="952500" cy="787400"/>
    <xdr:sp macro="" textlink="">
      <xdr:nvSpPr>
        <xdr:cNvPr id="28" name="TextBox 27"/>
        <xdr:cNvSpPr txBox="1"/>
      </xdr:nvSpPr>
      <xdr:spPr>
        <a:xfrm>
          <a:off x="19881850" y="25400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E2</a:t>
          </a:r>
        </a:p>
      </xdr:txBody>
    </xdr:sp>
    <xdr:clientData/>
  </xdr:oneCellAnchor>
  <xdr:oneCellAnchor>
    <xdr:from>
      <xdr:col>47</xdr:col>
      <xdr:colOff>292100</xdr:colOff>
      <xdr:row>21</xdr:row>
      <xdr:rowOff>177800</xdr:rowOff>
    </xdr:from>
    <xdr:ext cx="952500" cy="787400"/>
    <xdr:sp macro="" textlink="">
      <xdr:nvSpPr>
        <xdr:cNvPr id="29" name="TextBox 28"/>
        <xdr:cNvSpPr txBox="1"/>
      </xdr:nvSpPr>
      <xdr:spPr>
        <a:xfrm>
          <a:off x="19881850" y="43116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E3</a:t>
          </a:r>
        </a:p>
      </xdr:txBody>
    </xdr:sp>
    <xdr:clientData/>
  </xdr:oneCellAnchor>
  <xdr:oneCellAnchor>
    <xdr:from>
      <xdr:col>47</xdr:col>
      <xdr:colOff>292100</xdr:colOff>
      <xdr:row>30</xdr:row>
      <xdr:rowOff>177800</xdr:rowOff>
    </xdr:from>
    <xdr:ext cx="952500" cy="787400"/>
    <xdr:sp macro="" textlink="">
      <xdr:nvSpPr>
        <xdr:cNvPr id="30" name="TextBox 29"/>
        <xdr:cNvSpPr txBox="1"/>
      </xdr:nvSpPr>
      <xdr:spPr>
        <a:xfrm>
          <a:off x="19881850" y="60833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E4</a:t>
          </a:r>
        </a:p>
      </xdr:txBody>
    </xdr:sp>
    <xdr:clientData/>
  </xdr:oneCellAnchor>
  <xdr:oneCellAnchor>
    <xdr:from>
      <xdr:col>24</xdr:col>
      <xdr:colOff>38100</xdr:colOff>
      <xdr:row>0</xdr:row>
      <xdr:rowOff>28575</xdr:rowOff>
    </xdr:from>
    <xdr:ext cx="4749800" cy="365125"/>
    <xdr:sp macro="" textlink="">
      <xdr:nvSpPr>
        <xdr:cNvPr id="31" name="TextBox 30"/>
        <xdr:cNvSpPr txBox="1"/>
      </xdr:nvSpPr>
      <xdr:spPr>
        <a:xfrm>
          <a:off x="10013950" y="28575"/>
          <a:ext cx="4749800" cy="365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>
          <a:noAutofit/>
        </a:bodyPr>
        <a:lstStyle/>
        <a:p>
          <a:r>
            <a:rPr lang="en-GB" sz="3200" b="1" i="0">
              <a:solidFill>
                <a:schemeClr val="tx1"/>
              </a:solidFill>
              <a:latin typeface="+mn-lt"/>
            </a:rPr>
            <a:t>WEEKDAY - June 2015</a:t>
          </a:r>
        </a:p>
      </xdr:txBody>
    </xdr:sp>
    <xdr:clientData/>
  </xdr:oneCellAnchor>
  <xdr:oneCellAnchor>
    <xdr:from>
      <xdr:col>12</xdr:col>
      <xdr:colOff>27016</xdr:colOff>
      <xdr:row>48</xdr:row>
      <xdr:rowOff>13910</xdr:rowOff>
    </xdr:from>
    <xdr:ext cx="280205" cy="1192186"/>
    <xdr:sp macro="" textlink="">
      <xdr:nvSpPr>
        <xdr:cNvPr id="32" name="TextBox 31"/>
        <xdr:cNvSpPr txBox="1"/>
      </xdr:nvSpPr>
      <xdr:spPr>
        <a:xfrm rot="5400000">
          <a:off x="4473226" y="9918700"/>
          <a:ext cx="119218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GRAFTON GATE</a:t>
          </a:r>
        </a:p>
      </xdr:txBody>
    </xdr:sp>
    <xdr:clientData/>
  </xdr:oneCellAnchor>
  <xdr:oneCellAnchor>
    <xdr:from>
      <xdr:col>24</xdr:col>
      <xdr:colOff>27019</xdr:colOff>
      <xdr:row>48</xdr:row>
      <xdr:rowOff>87159</xdr:rowOff>
    </xdr:from>
    <xdr:ext cx="280205" cy="994888"/>
    <xdr:sp macro="" textlink="">
      <xdr:nvSpPr>
        <xdr:cNvPr id="33" name="TextBox 32"/>
        <xdr:cNvSpPr txBox="1"/>
      </xdr:nvSpPr>
      <xdr:spPr>
        <a:xfrm rot="5400000">
          <a:off x="9645528" y="9893300"/>
          <a:ext cx="99488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WITAN GATE</a:t>
          </a:r>
        </a:p>
      </xdr:txBody>
    </xdr:sp>
    <xdr:clientData/>
  </xdr:oneCellAnchor>
  <xdr:oneCellAnchor>
    <xdr:from>
      <xdr:col>35</xdr:col>
      <xdr:colOff>38102</xdr:colOff>
      <xdr:row>48</xdr:row>
      <xdr:rowOff>123151</xdr:rowOff>
    </xdr:from>
    <xdr:ext cx="280205" cy="996683"/>
    <xdr:sp macro="" textlink="">
      <xdr:nvSpPr>
        <xdr:cNvPr id="34" name="TextBox 33"/>
        <xdr:cNvSpPr txBox="1"/>
      </xdr:nvSpPr>
      <xdr:spPr>
        <a:xfrm rot="5400000">
          <a:off x="14189613" y="9930190"/>
          <a:ext cx="9966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SAXON GATE</a:t>
          </a:r>
        </a:p>
      </xdr:txBody>
    </xdr:sp>
    <xdr:clientData/>
  </xdr:oneCellAnchor>
  <xdr:oneCellAnchor>
    <xdr:from>
      <xdr:col>46</xdr:col>
      <xdr:colOff>25404</xdr:colOff>
      <xdr:row>47</xdr:row>
      <xdr:rowOff>203003</xdr:rowOff>
    </xdr:from>
    <xdr:ext cx="280205" cy="1167179"/>
    <xdr:sp macro="" textlink="">
      <xdr:nvSpPr>
        <xdr:cNvPr id="35" name="TextBox 34"/>
        <xdr:cNvSpPr txBox="1"/>
      </xdr:nvSpPr>
      <xdr:spPr>
        <a:xfrm rot="5400000">
          <a:off x="18835117" y="9892090"/>
          <a:ext cx="116717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SECKLOW GATE</a:t>
          </a:r>
        </a:p>
      </xdr:txBody>
    </xdr:sp>
    <xdr:clientData/>
  </xdr:oneCellAnchor>
  <xdr:oneCellAnchor>
    <xdr:from>
      <xdr:col>12</xdr:col>
      <xdr:colOff>27016</xdr:colOff>
      <xdr:row>75</xdr:row>
      <xdr:rowOff>13910</xdr:rowOff>
    </xdr:from>
    <xdr:ext cx="280205" cy="1192186"/>
    <xdr:sp macro="" textlink="">
      <xdr:nvSpPr>
        <xdr:cNvPr id="36" name="TextBox 35"/>
        <xdr:cNvSpPr txBox="1"/>
      </xdr:nvSpPr>
      <xdr:spPr>
        <a:xfrm rot="5400000">
          <a:off x="4473226" y="15233650"/>
          <a:ext cx="119218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GRAFTON GATE</a:t>
          </a:r>
        </a:p>
      </xdr:txBody>
    </xdr:sp>
    <xdr:clientData/>
  </xdr:oneCellAnchor>
  <xdr:oneCellAnchor>
    <xdr:from>
      <xdr:col>24</xdr:col>
      <xdr:colOff>39719</xdr:colOff>
      <xdr:row>75</xdr:row>
      <xdr:rowOff>87159</xdr:rowOff>
    </xdr:from>
    <xdr:ext cx="280205" cy="994888"/>
    <xdr:sp macro="" textlink="">
      <xdr:nvSpPr>
        <xdr:cNvPr id="37" name="TextBox 36"/>
        <xdr:cNvSpPr txBox="1"/>
      </xdr:nvSpPr>
      <xdr:spPr>
        <a:xfrm rot="5400000">
          <a:off x="9658228" y="15208250"/>
          <a:ext cx="99488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WITAN GATE</a:t>
          </a:r>
        </a:p>
      </xdr:txBody>
    </xdr:sp>
    <xdr:clientData/>
  </xdr:oneCellAnchor>
  <xdr:oneCellAnchor>
    <xdr:from>
      <xdr:col>35</xdr:col>
      <xdr:colOff>50802</xdr:colOff>
      <xdr:row>75</xdr:row>
      <xdr:rowOff>123151</xdr:rowOff>
    </xdr:from>
    <xdr:ext cx="280205" cy="996683"/>
    <xdr:sp macro="" textlink="">
      <xdr:nvSpPr>
        <xdr:cNvPr id="38" name="TextBox 37"/>
        <xdr:cNvSpPr txBox="1"/>
      </xdr:nvSpPr>
      <xdr:spPr>
        <a:xfrm rot="5400000">
          <a:off x="14202313" y="15245140"/>
          <a:ext cx="99668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SAXON GATE</a:t>
          </a:r>
        </a:p>
      </xdr:txBody>
    </xdr:sp>
    <xdr:clientData/>
  </xdr:oneCellAnchor>
  <xdr:oneCellAnchor>
    <xdr:from>
      <xdr:col>46</xdr:col>
      <xdr:colOff>38104</xdr:colOff>
      <xdr:row>74</xdr:row>
      <xdr:rowOff>203003</xdr:rowOff>
    </xdr:from>
    <xdr:ext cx="280205" cy="1167179"/>
    <xdr:sp macro="" textlink="">
      <xdr:nvSpPr>
        <xdr:cNvPr id="39" name="TextBox 38"/>
        <xdr:cNvSpPr txBox="1"/>
      </xdr:nvSpPr>
      <xdr:spPr>
        <a:xfrm rot="5400000">
          <a:off x="18847817" y="15207040"/>
          <a:ext cx="1167179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SECKLOW GATE</a:t>
          </a:r>
        </a:p>
      </xdr:txBody>
    </xdr:sp>
    <xdr:clientData/>
  </xdr:oneCellAnchor>
  <xdr:oneCellAnchor>
    <xdr:from>
      <xdr:col>1</xdr:col>
      <xdr:colOff>292100</xdr:colOff>
      <xdr:row>47</xdr:row>
      <xdr:rowOff>177800</xdr:rowOff>
    </xdr:from>
    <xdr:ext cx="952500" cy="787400"/>
    <xdr:sp macro="" textlink="">
      <xdr:nvSpPr>
        <xdr:cNvPr id="40" name="TextBox 39"/>
        <xdr:cNvSpPr txBox="1"/>
      </xdr:nvSpPr>
      <xdr:spPr>
        <a:xfrm>
          <a:off x="596900" y="94297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A1</a:t>
          </a:r>
        </a:p>
      </xdr:txBody>
    </xdr:sp>
    <xdr:clientData/>
  </xdr:oneCellAnchor>
  <xdr:oneCellAnchor>
    <xdr:from>
      <xdr:col>1</xdr:col>
      <xdr:colOff>292100</xdr:colOff>
      <xdr:row>56</xdr:row>
      <xdr:rowOff>177800</xdr:rowOff>
    </xdr:from>
    <xdr:ext cx="952500" cy="787400"/>
    <xdr:sp macro="" textlink="">
      <xdr:nvSpPr>
        <xdr:cNvPr id="41" name="TextBox 40"/>
        <xdr:cNvSpPr txBox="1"/>
      </xdr:nvSpPr>
      <xdr:spPr>
        <a:xfrm>
          <a:off x="596900" y="112014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A2</a:t>
          </a:r>
        </a:p>
      </xdr:txBody>
    </xdr:sp>
    <xdr:clientData/>
  </xdr:oneCellAnchor>
  <xdr:oneCellAnchor>
    <xdr:from>
      <xdr:col>1</xdr:col>
      <xdr:colOff>292100</xdr:colOff>
      <xdr:row>65</xdr:row>
      <xdr:rowOff>177800</xdr:rowOff>
    </xdr:from>
    <xdr:ext cx="952500" cy="787400"/>
    <xdr:sp macro="" textlink="">
      <xdr:nvSpPr>
        <xdr:cNvPr id="42" name="TextBox 41"/>
        <xdr:cNvSpPr txBox="1"/>
      </xdr:nvSpPr>
      <xdr:spPr>
        <a:xfrm>
          <a:off x="596900" y="129730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A3</a:t>
          </a:r>
        </a:p>
      </xdr:txBody>
    </xdr:sp>
    <xdr:clientData/>
  </xdr:oneCellAnchor>
  <xdr:oneCellAnchor>
    <xdr:from>
      <xdr:col>1</xdr:col>
      <xdr:colOff>292100</xdr:colOff>
      <xdr:row>74</xdr:row>
      <xdr:rowOff>177800</xdr:rowOff>
    </xdr:from>
    <xdr:ext cx="952500" cy="787400"/>
    <xdr:sp macro="" textlink="">
      <xdr:nvSpPr>
        <xdr:cNvPr id="43" name="TextBox 42"/>
        <xdr:cNvSpPr txBox="1"/>
      </xdr:nvSpPr>
      <xdr:spPr>
        <a:xfrm>
          <a:off x="596900" y="147447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A4</a:t>
          </a:r>
        </a:p>
      </xdr:txBody>
    </xdr:sp>
    <xdr:clientData/>
  </xdr:oneCellAnchor>
  <xdr:oneCellAnchor>
    <xdr:from>
      <xdr:col>13</xdr:col>
      <xdr:colOff>292100</xdr:colOff>
      <xdr:row>47</xdr:row>
      <xdr:rowOff>177800</xdr:rowOff>
    </xdr:from>
    <xdr:ext cx="952500" cy="787400"/>
    <xdr:sp macro="" textlink="">
      <xdr:nvSpPr>
        <xdr:cNvPr id="44" name="TextBox 43"/>
        <xdr:cNvSpPr txBox="1"/>
      </xdr:nvSpPr>
      <xdr:spPr>
        <a:xfrm>
          <a:off x="5530850" y="94297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B1</a:t>
          </a:r>
        </a:p>
      </xdr:txBody>
    </xdr:sp>
    <xdr:clientData/>
  </xdr:oneCellAnchor>
  <xdr:oneCellAnchor>
    <xdr:from>
      <xdr:col>13</xdr:col>
      <xdr:colOff>292100</xdr:colOff>
      <xdr:row>56</xdr:row>
      <xdr:rowOff>177800</xdr:rowOff>
    </xdr:from>
    <xdr:ext cx="952500" cy="787400"/>
    <xdr:sp macro="" textlink="">
      <xdr:nvSpPr>
        <xdr:cNvPr id="45" name="TextBox 44"/>
        <xdr:cNvSpPr txBox="1"/>
      </xdr:nvSpPr>
      <xdr:spPr>
        <a:xfrm>
          <a:off x="5530850" y="112014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B2</a:t>
          </a:r>
        </a:p>
      </xdr:txBody>
    </xdr:sp>
    <xdr:clientData/>
  </xdr:oneCellAnchor>
  <xdr:oneCellAnchor>
    <xdr:from>
      <xdr:col>13</xdr:col>
      <xdr:colOff>292100</xdr:colOff>
      <xdr:row>65</xdr:row>
      <xdr:rowOff>177800</xdr:rowOff>
    </xdr:from>
    <xdr:ext cx="952500" cy="787400"/>
    <xdr:sp macro="" textlink="">
      <xdr:nvSpPr>
        <xdr:cNvPr id="46" name="TextBox 45"/>
        <xdr:cNvSpPr txBox="1"/>
      </xdr:nvSpPr>
      <xdr:spPr>
        <a:xfrm>
          <a:off x="5530850" y="129730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B3</a:t>
          </a:r>
        </a:p>
      </xdr:txBody>
    </xdr:sp>
    <xdr:clientData/>
  </xdr:oneCellAnchor>
  <xdr:oneCellAnchor>
    <xdr:from>
      <xdr:col>13</xdr:col>
      <xdr:colOff>292100</xdr:colOff>
      <xdr:row>74</xdr:row>
      <xdr:rowOff>177800</xdr:rowOff>
    </xdr:from>
    <xdr:ext cx="952500" cy="787400"/>
    <xdr:sp macro="" textlink="">
      <xdr:nvSpPr>
        <xdr:cNvPr id="47" name="TextBox 46"/>
        <xdr:cNvSpPr txBox="1"/>
      </xdr:nvSpPr>
      <xdr:spPr>
        <a:xfrm>
          <a:off x="5530850" y="147447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B4</a:t>
          </a:r>
        </a:p>
      </xdr:txBody>
    </xdr:sp>
    <xdr:clientData/>
  </xdr:oneCellAnchor>
  <xdr:oneCellAnchor>
    <xdr:from>
      <xdr:col>25</xdr:col>
      <xdr:colOff>292100</xdr:colOff>
      <xdr:row>47</xdr:row>
      <xdr:rowOff>177800</xdr:rowOff>
    </xdr:from>
    <xdr:ext cx="952500" cy="787400"/>
    <xdr:sp macro="" textlink="">
      <xdr:nvSpPr>
        <xdr:cNvPr id="48" name="TextBox 47"/>
        <xdr:cNvSpPr txBox="1"/>
      </xdr:nvSpPr>
      <xdr:spPr>
        <a:xfrm>
          <a:off x="10604500" y="94297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C1</a:t>
          </a:r>
        </a:p>
      </xdr:txBody>
    </xdr:sp>
    <xdr:clientData/>
  </xdr:oneCellAnchor>
  <xdr:oneCellAnchor>
    <xdr:from>
      <xdr:col>25</xdr:col>
      <xdr:colOff>292100</xdr:colOff>
      <xdr:row>56</xdr:row>
      <xdr:rowOff>177800</xdr:rowOff>
    </xdr:from>
    <xdr:ext cx="952500" cy="787400"/>
    <xdr:sp macro="" textlink="">
      <xdr:nvSpPr>
        <xdr:cNvPr id="49" name="TextBox 48"/>
        <xdr:cNvSpPr txBox="1"/>
      </xdr:nvSpPr>
      <xdr:spPr>
        <a:xfrm>
          <a:off x="10604500" y="112014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C2</a:t>
          </a:r>
        </a:p>
      </xdr:txBody>
    </xdr:sp>
    <xdr:clientData/>
  </xdr:oneCellAnchor>
  <xdr:oneCellAnchor>
    <xdr:from>
      <xdr:col>25</xdr:col>
      <xdr:colOff>292100</xdr:colOff>
      <xdr:row>65</xdr:row>
      <xdr:rowOff>177800</xdr:rowOff>
    </xdr:from>
    <xdr:ext cx="952500" cy="787400"/>
    <xdr:sp macro="" textlink="">
      <xdr:nvSpPr>
        <xdr:cNvPr id="50" name="TextBox 49"/>
        <xdr:cNvSpPr txBox="1"/>
      </xdr:nvSpPr>
      <xdr:spPr>
        <a:xfrm>
          <a:off x="10604500" y="129730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C3</a:t>
          </a:r>
        </a:p>
      </xdr:txBody>
    </xdr:sp>
    <xdr:clientData/>
  </xdr:oneCellAnchor>
  <xdr:oneCellAnchor>
    <xdr:from>
      <xdr:col>25</xdr:col>
      <xdr:colOff>304800</xdr:colOff>
      <xdr:row>74</xdr:row>
      <xdr:rowOff>177800</xdr:rowOff>
    </xdr:from>
    <xdr:ext cx="952500" cy="787400"/>
    <xdr:sp macro="" textlink="">
      <xdr:nvSpPr>
        <xdr:cNvPr id="51" name="TextBox 50"/>
        <xdr:cNvSpPr txBox="1"/>
      </xdr:nvSpPr>
      <xdr:spPr>
        <a:xfrm>
          <a:off x="10617200" y="147447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C4</a:t>
          </a:r>
        </a:p>
      </xdr:txBody>
    </xdr:sp>
    <xdr:clientData/>
  </xdr:oneCellAnchor>
  <xdr:oneCellAnchor>
    <xdr:from>
      <xdr:col>36</xdr:col>
      <xdr:colOff>292100</xdr:colOff>
      <xdr:row>47</xdr:row>
      <xdr:rowOff>177800</xdr:rowOff>
    </xdr:from>
    <xdr:ext cx="952500" cy="787400"/>
    <xdr:sp macro="" textlink="">
      <xdr:nvSpPr>
        <xdr:cNvPr id="52" name="TextBox 51"/>
        <xdr:cNvSpPr txBox="1"/>
      </xdr:nvSpPr>
      <xdr:spPr>
        <a:xfrm>
          <a:off x="15138400" y="94297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D1</a:t>
          </a:r>
        </a:p>
      </xdr:txBody>
    </xdr:sp>
    <xdr:clientData/>
  </xdr:oneCellAnchor>
  <xdr:oneCellAnchor>
    <xdr:from>
      <xdr:col>36</xdr:col>
      <xdr:colOff>292100</xdr:colOff>
      <xdr:row>56</xdr:row>
      <xdr:rowOff>177800</xdr:rowOff>
    </xdr:from>
    <xdr:ext cx="952500" cy="787400"/>
    <xdr:sp macro="" textlink="">
      <xdr:nvSpPr>
        <xdr:cNvPr id="53" name="TextBox 52"/>
        <xdr:cNvSpPr txBox="1"/>
      </xdr:nvSpPr>
      <xdr:spPr>
        <a:xfrm>
          <a:off x="15138400" y="112014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D2</a:t>
          </a:r>
        </a:p>
      </xdr:txBody>
    </xdr:sp>
    <xdr:clientData/>
  </xdr:oneCellAnchor>
  <xdr:oneCellAnchor>
    <xdr:from>
      <xdr:col>36</xdr:col>
      <xdr:colOff>292100</xdr:colOff>
      <xdr:row>65</xdr:row>
      <xdr:rowOff>177800</xdr:rowOff>
    </xdr:from>
    <xdr:ext cx="952500" cy="787400"/>
    <xdr:sp macro="" textlink="">
      <xdr:nvSpPr>
        <xdr:cNvPr id="54" name="TextBox 53"/>
        <xdr:cNvSpPr txBox="1"/>
      </xdr:nvSpPr>
      <xdr:spPr>
        <a:xfrm>
          <a:off x="15138400" y="129730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D3</a:t>
          </a:r>
        </a:p>
      </xdr:txBody>
    </xdr:sp>
    <xdr:clientData/>
  </xdr:oneCellAnchor>
  <xdr:oneCellAnchor>
    <xdr:from>
      <xdr:col>36</xdr:col>
      <xdr:colOff>292100</xdr:colOff>
      <xdr:row>74</xdr:row>
      <xdr:rowOff>177800</xdr:rowOff>
    </xdr:from>
    <xdr:ext cx="952500" cy="787400"/>
    <xdr:sp macro="" textlink="">
      <xdr:nvSpPr>
        <xdr:cNvPr id="55" name="TextBox 54"/>
        <xdr:cNvSpPr txBox="1"/>
      </xdr:nvSpPr>
      <xdr:spPr>
        <a:xfrm>
          <a:off x="15138400" y="147447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D4</a:t>
          </a:r>
        </a:p>
      </xdr:txBody>
    </xdr:sp>
    <xdr:clientData/>
  </xdr:oneCellAnchor>
  <xdr:oneCellAnchor>
    <xdr:from>
      <xdr:col>47</xdr:col>
      <xdr:colOff>292100</xdr:colOff>
      <xdr:row>47</xdr:row>
      <xdr:rowOff>177800</xdr:rowOff>
    </xdr:from>
    <xdr:ext cx="952500" cy="787400"/>
    <xdr:sp macro="" textlink="">
      <xdr:nvSpPr>
        <xdr:cNvPr id="56" name="TextBox 55"/>
        <xdr:cNvSpPr txBox="1"/>
      </xdr:nvSpPr>
      <xdr:spPr>
        <a:xfrm>
          <a:off x="19881850" y="94297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E1</a:t>
          </a:r>
        </a:p>
      </xdr:txBody>
    </xdr:sp>
    <xdr:clientData/>
  </xdr:oneCellAnchor>
  <xdr:oneCellAnchor>
    <xdr:from>
      <xdr:col>47</xdr:col>
      <xdr:colOff>292100</xdr:colOff>
      <xdr:row>56</xdr:row>
      <xdr:rowOff>177800</xdr:rowOff>
    </xdr:from>
    <xdr:ext cx="952500" cy="787400"/>
    <xdr:sp macro="" textlink="">
      <xdr:nvSpPr>
        <xdr:cNvPr id="57" name="TextBox 56"/>
        <xdr:cNvSpPr txBox="1"/>
      </xdr:nvSpPr>
      <xdr:spPr>
        <a:xfrm>
          <a:off x="19881850" y="112014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E2</a:t>
          </a:r>
        </a:p>
      </xdr:txBody>
    </xdr:sp>
    <xdr:clientData/>
  </xdr:oneCellAnchor>
  <xdr:oneCellAnchor>
    <xdr:from>
      <xdr:col>47</xdr:col>
      <xdr:colOff>292100</xdr:colOff>
      <xdr:row>65</xdr:row>
      <xdr:rowOff>177800</xdr:rowOff>
    </xdr:from>
    <xdr:ext cx="952500" cy="787400"/>
    <xdr:sp macro="" textlink="">
      <xdr:nvSpPr>
        <xdr:cNvPr id="58" name="TextBox 57"/>
        <xdr:cNvSpPr txBox="1"/>
      </xdr:nvSpPr>
      <xdr:spPr>
        <a:xfrm>
          <a:off x="19881850" y="1297305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E3</a:t>
          </a:r>
        </a:p>
      </xdr:txBody>
    </xdr:sp>
    <xdr:clientData/>
  </xdr:oneCellAnchor>
  <xdr:oneCellAnchor>
    <xdr:from>
      <xdr:col>47</xdr:col>
      <xdr:colOff>292100</xdr:colOff>
      <xdr:row>74</xdr:row>
      <xdr:rowOff>177800</xdr:rowOff>
    </xdr:from>
    <xdr:ext cx="952500" cy="787400"/>
    <xdr:sp macro="" textlink="">
      <xdr:nvSpPr>
        <xdr:cNvPr id="59" name="TextBox 58"/>
        <xdr:cNvSpPr txBox="1"/>
      </xdr:nvSpPr>
      <xdr:spPr>
        <a:xfrm>
          <a:off x="19881850" y="14744700"/>
          <a:ext cx="952500" cy="787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4900" b="1" i="0">
              <a:solidFill>
                <a:srgbClr val="F0ECF4"/>
              </a:solidFill>
              <a:latin typeface="+mn-lt"/>
            </a:rPr>
            <a:t>E4</a:t>
          </a:r>
        </a:p>
      </xdr:txBody>
    </xdr:sp>
    <xdr:clientData/>
  </xdr:oneCellAnchor>
  <xdr:oneCellAnchor>
    <xdr:from>
      <xdr:col>23</xdr:col>
      <xdr:colOff>393700</xdr:colOff>
      <xdr:row>44</xdr:row>
      <xdr:rowOff>28575</xdr:rowOff>
    </xdr:from>
    <xdr:ext cx="5003800" cy="365125"/>
    <xdr:sp macro="" textlink="">
      <xdr:nvSpPr>
        <xdr:cNvPr id="60" name="TextBox 59"/>
        <xdr:cNvSpPr txBox="1"/>
      </xdr:nvSpPr>
      <xdr:spPr>
        <a:xfrm>
          <a:off x="9918700" y="8689975"/>
          <a:ext cx="5003800" cy="365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ctr" anchorCtr="1">
          <a:noAutofit/>
        </a:bodyPr>
        <a:lstStyle/>
        <a:p>
          <a:r>
            <a:rPr lang="en-GB" sz="3200" b="1" i="0">
              <a:solidFill>
                <a:schemeClr val="tx1"/>
              </a:solidFill>
              <a:latin typeface="+mn-lt"/>
            </a:rPr>
            <a:t>SATURDAY - June 2015</a:t>
          </a:r>
        </a:p>
      </xdr:txBody>
    </xdr:sp>
    <xdr:clientData/>
  </xdr:oneCellAnchor>
  <xdr:oneCellAnchor>
    <xdr:from>
      <xdr:col>57</xdr:col>
      <xdr:colOff>38100</xdr:colOff>
      <xdr:row>60</xdr:row>
      <xdr:rowOff>127000</xdr:rowOff>
    </xdr:from>
    <xdr:ext cx="280205" cy="1587358"/>
    <xdr:sp macro="" textlink="">
      <xdr:nvSpPr>
        <xdr:cNvPr id="61" name="TextBox 60"/>
        <xdr:cNvSpPr txBox="1"/>
      </xdr:nvSpPr>
      <xdr:spPr>
        <a:xfrm rot="5400000">
          <a:off x="23146224" y="12591576"/>
          <a:ext cx="158735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200" b="0"/>
            <a:t>MARLBOROUGH GATE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_Policy/Parking/CMK%20Parking/Surveys/Cmktue/Tues%20Block%20Totals%20June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_Policy/Parking/CMK%20Parking/Surveys/Cmksat/SAT%20Block%20Totals%20Dec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_Policy/Parking/CMK%20Parking/Surveys/Cmksat/SAT%20Block%20Totals%20Jun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match occ RAG (NEW)"/>
      <sheetName val="Map match"/>
      <sheetName val="Spaces"/>
      <sheetName val="Occupancy at 0830"/>
      <sheetName val="% Occupancy at 0830"/>
      <sheetName val="Occupancy at 1000"/>
      <sheetName val="% Occupancy at 1000"/>
      <sheetName val="Occupancy at 1300"/>
      <sheetName val="% Occupancy at 1300"/>
      <sheetName val="Occupancy at 1600"/>
      <sheetName val="% Occupancy at 1600"/>
      <sheetName val="Occupancy at 1900"/>
      <sheetName val="% Occupancy at 1900"/>
      <sheetName val="0830 to 1600 Average"/>
      <sheetName val="0830 to 1600 Average as %"/>
    </sheetNames>
    <sheetDataSet>
      <sheetData sheetId="0" refreshError="1"/>
      <sheetData sheetId="1" refreshError="1"/>
      <sheetData sheetId="2">
        <row r="4">
          <cell r="F4" t="str">
            <v>Tuesday</v>
          </cell>
          <cell r="G4" t="str">
            <v>9th June 2015</v>
          </cell>
        </row>
        <row r="7">
          <cell r="B7">
            <v>408</v>
          </cell>
          <cell r="C7">
            <v>590</v>
          </cell>
          <cell r="D7">
            <v>0</v>
          </cell>
          <cell r="F7">
            <v>63</v>
          </cell>
        </row>
        <row r="8">
          <cell r="B8">
            <v>0</v>
          </cell>
          <cell r="C8">
            <v>0</v>
          </cell>
          <cell r="F8">
            <v>285</v>
          </cell>
          <cell r="G8">
            <v>555</v>
          </cell>
        </row>
        <row r="9">
          <cell r="B9">
            <v>31</v>
          </cell>
          <cell r="C9">
            <v>84</v>
          </cell>
          <cell r="D9">
            <v>0</v>
          </cell>
          <cell r="F9">
            <v>39</v>
          </cell>
        </row>
        <row r="10">
          <cell r="B10">
            <v>162</v>
          </cell>
          <cell r="C10">
            <v>411</v>
          </cell>
          <cell r="D10">
            <v>115</v>
          </cell>
        </row>
        <row r="12">
          <cell r="B12">
            <v>93</v>
          </cell>
          <cell r="C12">
            <v>1134</v>
          </cell>
          <cell r="D12">
            <v>35</v>
          </cell>
        </row>
        <row r="13">
          <cell r="B13">
            <v>14</v>
          </cell>
          <cell r="C13">
            <v>750</v>
          </cell>
          <cell r="D13">
            <v>102</v>
          </cell>
        </row>
        <row r="14">
          <cell r="B14">
            <v>0</v>
          </cell>
          <cell r="C14">
            <v>932</v>
          </cell>
          <cell r="D14">
            <v>70</v>
          </cell>
        </row>
        <row r="15">
          <cell r="B15">
            <v>0</v>
          </cell>
          <cell r="C15">
            <v>279</v>
          </cell>
          <cell r="D15">
            <v>0</v>
          </cell>
        </row>
        <row r="17">
          <cell r="B17">
            <v>0</v>
          </cell>
          <cell r="C17">
            <v>973</v>
          </cell>
          <cell r="D17">
            <v>107</v>
          </cell>
        </row>
        <row r="18">
          <cell r="B18">
            <v>0</v>
          </cell>
          <cell r="C18">
            <v>516</v>
          </cell>
          <cell r="D18">
            <v>276</v>
          </cell>
        </row>
        <row r="19">
          <cell r="B19">
            <v>16</v>
          </cell>
          <cell r="C19">
            <v>229</v>
          </cell>
          <cell r="D19">
            <v>184</v>
          </cell>
        </row>
        <row r="20">
          <cell r="B20">
            <v>2</v>
          </cell>
          <cell r="C20">
            <v>841</v>
          </cell>
          <cell r="D20">
            <v>51</v>
          </cell>
          <cell r="G20">
            <v>535</v>
          </cell>
        </row>
        <row r="22">
          <cell r="B22">
            <v>0</v>
          </cell>
          <cell r="C22">
            <v>737</v>
          </cell>
          <cell r="D22">
            <v>258</v>
          </cell>
        </row>
        <row r="23">
          <cell r="B23">
            <v>42</v>
          </cell>
          <cell r="C23">
            <v>0</v>
          </cell>
          <cell r="D23">
            <v>282</v>
          </cell>
        </row>
        <row r="24">
          <cell r="B24">
            <v>65</v>
          </cell>
          <cell r="C24">
            <v>484</v>
          </cell>
          <cell r="D24">
            <v>380</v>
          </cell>
          <cell r="G24">
            <v>993</v>
          </cell>
        </row>
        <row r="25">
          <cell r="B25">
            <v>0</v>
          </cell>
          <cell r="C25">
            <v>864</v>
          </cell>
          <cell r="D25">
            <v>52</v>
          </cell>
        </row>
        <row r="27">
          <cell r="B27">
            <v>0</v>
          </cell>
          <cell r="C27">
            <v>1263</v>
          </cell>
          <cell r="D27">
            <v>137</v>
          </cell>
        </row>
        <row r="28">
          <cell r="B28">
            <v>0</v>
          </cell>
          <cell r="C28">
            <v>0</v>
          </cell>
          <cell r="D28">
            <v>1126</v>
          </cell>
        </row>
        <row r="29">
          <cell r="B29">
            <v>190</v>
          </cell>
          <cell r="C29">
            <v>287</v>
          </cell>
          <cell r="D29">
            <v>90</v>
          </cell>
          <cell r="G29">
            <v>825</v>
          </cell>
        </row>
        <row r="30">
          <cell r="B30">
            <v>134</v>
          </cell>
          <cell r="C30">
            <v>0</v>
          </cell>
          <cell r="D30">
            <v>1083</v>
          </cell>
        </row>
        <row r="31">
          <cell r="B31">
            <v>1157</v>
          </cell>
          <cell r="C31">
            <v>10374</v>
          </cell>
          <cell r="D31">
            <v>4348</v>
          </cell>
          <cell r="E31">
            <v>0</v>
          </cell>
          <cell r="F31">
            <v>387</v>
          </cell>
          <cell r="G31">
            <v>2908</v>
          </cell>
        </row>
      </sheetData>
      <sheetData sheetId="3" refreshError="1"/>
      <sheetData sheetId="4">
        <row r="7">
          <cell r="B7">
            <v>0.1053921568627451</v>
          </cell>
          <cell r="C7">
            <v>0.84067796610169487</v>
          </cell>
          <cell r="F7">
            <v>0.93650793650793651</v>
          </cell>
        </row>
        <row r="8">
          <cell r="F8">
            <v>0.88771929824561402</v>
          </cell>
          <cell r="G8">
            <v>0.74774774774774777</v>
          </cell>
        </row>
        <row r="9">
          <cell r="B9">
            <v>0.87096774193548387</v>
          </cell>
          <cell r="C9">
            <v>0.76190476190476186</v>
          </cell>
          <cell r="F9">
            <v>1</v>
          </cell>
        </row>
        <row r="10">
          <cell r="B10">
            <v>0.18518518518518517</v>
          </cell>
          <cell r="C10">
            <v>0.85158150851581504</v>
          </cell>
          <cell r="D10">
            <v>8.6956521739130432E-2</v>
          </cell>
        </row>
        <row r="12">
          <cell r="B12">
            <v>0.20430107526881722</v>
          </cell>
          <cell r="C12">
            <v>0.98765432098765427</v>
          </cell>
          <cell r="D12">
            <v>0</v>
          </cell>
        </row>
        <row r="13">
          <cell r="B13">
            <v>0.9285714285714286</v>
          </cell>
          <cell r="C13">
            <v>1.0066666666666666</v>
          </cell>
          <cell r="D13">
            <v>0.35294117647058826</v>
          </cell>
        </row>
        <row r="14">
          <cell r="C14">
            <v>0.99892703862660948</v>
          </cell>
          <cell r="D14">
            <v>0.42857142857142855</v>
          </cell>
        </row>
        <row r="15">
          <cell r="C15">
            <v>1</v>
          </cell>
        </row>
      </sheetData>
      <sheetData sheetId="5" refreshError="1"/>
      <sheetData sheetId="6">
        <row r="7">
          <cell r="B7">
            <v>0.28921568627450983</v>
          </cell>
          <cell r="C7">
            <v>0.94067796610169496</v>
          </cell>
          <cell r="F7">
            <v>1</v>
          </cell>
        </row>
        <row r="8">
          <cell r="F8">
            <v>1.0035087719298246</v>
          </cell>
          <cell r="G8">
            <v>0.97477477477477481</v>
          </cell>
        </row>
        <row r="9">
          <cell r="B9">
            <v>0.83870967741935487</v>
          </cell>
          <cell r="C9">
            <v>0.94047619047619047</v>
          </cell>
          <cell r="F9">
            <v>1.0256410256410255</v>
          </cell>
        </row>
        <row r="10">
          <cell r="B10">
            <v>0.35802469135802467</v>
          </cell>
          <cell r="C10">
            <v>0.89051094890510951</v>
          </cell>
          <cell r="D10">
            <v>0.19130434782608696</v>
          </cell>
        </row>
        <row r="12">
          <cell r="B12">
            <v>0.22580645161290322</v>
          </cell>
          <cell r="C12">
            <v>0.9585537918871252</v>
          </cell>
          <cell r="D12">
            <v>0.22857142857142856</v>
          </cell>
        </row>
        <row r="13">
          <cell r="B13">
            <v>1</v>
          </cell>
          <cell r="C13">
            <v>1.0066666666666666</v>
          </cell>
          <cell r="D13">
            <v>0.65686274509803921</v>
          </cell>
        </row>
        <row r="14">
          <cell r="C14">
            <v>1</v>
          </cell>
          <cell r="D14">
            <v>0.42857142857142855</v>
          </cell>
        </row>
        <row r="15">
          <cell r="C15">
            <v>1</v>
          </cell>
        </row>
        <row r="17">
          <cell r="C17">
            <v>0.99897225077081198</v>
          </cell>
          <cell r="D17">
            <v>0.79439252336448596</v>
          </cell>
        </row>
        <row r="18">
          <cell r="C18">
            <v>0.99612403100775193</v>
          </cell>
          <cell r="D18">
            <v>0.45289855072463769</v>
          </cell>
        </row>
        <row r="19">
          <cell r="B19">
            <v>0.5625</v>
          </cell>
          <cell r="C19">
            <v>0.87772925764192145</v>
          </cell>
          <cell r="D19">
            <v>0.95108695652173914</v>
          </cell>
        </row>
        <row r="20">
          <cell r="B20">
            <v>0.5</v>
          </cell>
          <cell r="C20">
            <v>1</v>
          </cell>
          <cell r="D20">
            <v>0.88235294117647056</v>
          </cell>
          <cell r="G20">
            <v>0.54579439252336448</v>
          </cell>
        </row>
        <row r="22">
          <cell r="C22">
            <v>0.81546811397557661</v>
          </cell>
          <cell r="D22">
            <v>0.16666666666666666</v>
          </cell>
        </row>
        <row r="23">
          <cell r="B23">
            <v>1</v>
          </cell>
          <cell r="D23">
            <v>0.32269503546099293</v>
          </cell>
        </row>
        <row r="24">
          <cell r="B24">
            <v>0.7846153846153846</v>
          </cell>
          <cell r="C24">
            <v>0.54338842975206614</v>
          </cell>
          <cell r="D24">
            <v>0.1368421052631579</v>
          </cell>
          <cell r="G24">
            <v>0.19637462235649547</v>
          </cell>
        </row>
        <row r="25">
          <cell r="C25">
            <v>0.80787037037037035</v>
          </cell>
          <cell r="D25">
            <v>0.25</v>
          </cell>
        </row>
        <row r="27">
          <cell r="C27">
            <v>0.48693586698337293</v>
          </cell>
          <cell r="D27">
            <v>2.1897810218978103E-2</v>
          </cell>
        </row>
        <row r="28">
          <cell r="D28">
            <v>0.12788632326820604</v>
          </cell>
        </row>
        <row r="29">
          <cell r="B29">
            <v>0.72105263157894739</v>
          </cell>
          <cell r="C29">
            <v>0.58885017421602792</v>
          </cell>
          <cell r="D29">
            <v>0</v>
          </cell>
          <cell r="G29">
            <v>0.36</v>
          </cell>
        </row>
        <row r="30">
          <cell r="B30">
            <v>0.22388059701492538</v>
          </cell>
          <cell r="D30">
            <v>0.22530009233610343</v>
          </cell>
        </row>
      </sheetData>
      <sheetData sheetId="7" refreshError="1"/>
      <sheetData sheetId="8">
        <row r="7">
          <cell r="B7">
            <v>0.5</v>
          </cell>
          <cell r="C7">
            <v>0.92711864406779665</v>
          </cell>
          <cell r="F7">
            <v>1</v>
          </cell>
        </row>
        <row r="8">
          <cell r="F8">
            <v>0.99649122807017543</v>
          </cell>
          <cell r="G8">
            <v>0.94054054054054059</v>
          </cell>
        </row>
        <row r="9">
          <cell r="B9">
            <v>0.74193548387096775</v>
          </cell>
          <cell r="C9">
            <v>0.8928571428571429</v>
          </cell>
          <cell r="F9">
            <v>0.89743589743589747</v>
          </cell>
        </row>
        <row r="10">
          <cell r="B10">
            <v>0.43827160493827161</v>
          </cell>
          <cell r="C10">
            <v>0.88807785888077861</v>
          </cell>
          <cell r="D10">
            <v>0.29565217391304349</v>
          </cell>
        </row>
        <row r="12">
          <cell r="B12">
            <v>0.30107526881720431</v>
          </cell>
          <cell r="C12">
            <v>0.99735449735449733</v>
          </cell>
          <cell r="D12">
            <v>0.8571428571428571</v>
          </cell>
        </row>
        <row r="13">
          <cell r="B13">
            <v>0.5714285714285714</v>
          </cell>
          <cell r="C13">
            <v>1.004</v>
          </cell>
          <cell r="D13">
            <v>0.67647058823529416</v>
          </cell>
        </row>
        <row r="14">
          <cell r="C14">
            <v>0.99892703862660948</v>
          </cell>
          <cell r="D14">
            <v>0.7</v>
          </cell>
        </row>
        <row r="15">
          <cell r="C15">
            <v>0.96057347670250892</v>
          </cell>
        </row>
        <row r="17">
          <cell r="C17">
            <v>0.99794450154162384</v>
          </cell>
          <cell r="D17">
            <v>0.71028037383177567</v>
          </cell>
        </row>
        <row r="18">
          <cell r="C18">
            <v>0.99806201550387597</v>
          </cell>
          <cell r="D18">
            <v>0.42753623188405798</v>
          </cell>
        </row>
        <row r="19">
          <cell r="B19">
            <v>0.9375</v>
          </cell>
          <cell r="C19">
            <v>0.89956331877729256</v>
          </cell>
          <cell r="D19">
            <v>0.89673913043478259</v>
          </cell>
        </row>
        <row r="20">
          <cell r="B20">
            <v>0.5</v>
          </cell>
          <cell r="C20">
            <v>0.99643281807372175</v>
          </cell>
          <cell r="D20">
            <v>0.66666666666666663</v>
          </cell>
          <cell r="G20">
            <v>0.61682242990654201</v>
          </cell>
        </row>
        <row r="22">
          <cell r="C22">
            <v>0.99457259158751699</v>
          </cell>
          <cell r="D22">
            <v>0.41860465116279072</v>
          </cell>
        </row>
        <row r="23">
          <cell r="B23">
            <v>1</v>
          </cell>
          <cell r="D23">
            <v>0.91134751773049649</v>
          </cell>
        </row>
        <row r="24">
          <cell r="B24">
            <v>0.90769230769230769</v>
          </cell>
          <cell r="C24">
            <v>0.69834710743801653</v>
          </cell>
          <cell r="D24">
            <v>0.46052631578947367</v>
          </cell>
          <cell r="G24">
            <v>0.4773413897280967</v>
          </cell>
        </row>
        <row r="25">
          <cell r="C25">
            <v>0.90393518518518523</v>
          </cell>
          <cell r="D25">
            <v>0.30769230769230771</v>
          </cell>
        </row>
        <row r="27">
          <cell r="C27">
            <v>0.61441013460015836</v>
          </cell>
          <cell r="D27">
            <v>7.2992700729927005E-3</v>
          </cell>
        </row>
        <row r="28">
          <cell r="D28">
            <v>0.30728241563055064</v>
          </cell>
        </row>
        <row r="29">
          <cell r="B29">
            <v>0.91052631578947374</v>
          </cell>
          <cell r="C29">
            <v>0.83623693379790942</v>
          </cell>
          <cell r="D29">
            <v>4.4444444444444446E-2</v>
          </cell>
          <cell r="G29">
            <v>0.45212121212121215</v>
          </cell>
        </row>
        <row r="30">
          <cell r="B30">
            <v>0.42537313432835822</v>
          </cell>
          <cell r="D30">
            <v>0.33887349953831947</v>
          </cell>
        </row>
      </sheetData>
      <sheetData sheetId="9" refreshError="1"/>
      <sheetData sheetId="10">
        <row r="7">
          <cell r="B7">
            <v>0.30882352941176472</v>
          </cell>
          <cell r="C7">
            <v>0.89491525423728813</v>
          </cell>
          <cell r="F7">
            <v>0.88888888888888884</v>
          </cell>
        </row>
        <row r="8">
          <cell r="F8">
            <v>0.91228070175438591</v>
          </cell>
          <cell r="G8">
            <v>0.85225225225225221</v>
          </cell>
        </row>
        <row r="9">
          <cell r="B9">
            <v>0.80645161290322576</v>
          </cell>
          <cell r="C9">
            <v>0.86904761904761907</v>
          </cell>
          <cell r="F9">
            <v>0.97435897435897434</v>
          </cell>
        </row>
        <row r="10">
          <cell r="B10">
            <v>0.33950617283950618</v>
          </cell>
          <cell r="C10">
            <v>0.69829683698296841</v>
          </cell>
          <cell r="D10">
            <v>0.33913043478260868</v>
          </cell>
        </row>
        <row r="12">
          <cell r="B12">
            <v>0.29032258064516131</v>
          </cell>
          <cell r="C12">
            <v>0.95326278659611996</v>
          </cell>
          <cell r="D12">
            <v>0.68571428571428572</v>
          </cell>
        </row>
        <row r="13">
          <cell r="B13">
            <v>1</v>
          </cell>
          <cell r="C13">
            <v>0.92666666666666664</v>
          </cell>
          <cell r="D13">
            <v>0.47058823529411764</v>
          </cell>
        </row>
        <row r="14">
          <cell r="C14">
            <v>0.91952789699570814</v>
          </cell>
          <cell r="D14">
            <v>0.35714285714285715</v>
          </cell>
        </row>
        <row r="15">
          <cell r="C15">
            <v>0.83870967741935487</v>
          </cell>
        </row>
        <row r="17">
          <cell r="C17">
            <v>0.92497430626927035</v>
          </cell>
          <cell r="D17">
            <v>0.31775700934579437</v>
          </cell>
        </row>
        <row r="18">
          <cell r="C18">
            <v>0.96511627906976749</v>
          </cell>
          <cell r="D18">
            <v>0.18840579710144928</v>
          </cell>
        </row>
        <row r="19">
          <cell r="B19">
            <v>0.375</v>
          </cell>
          <cell r="C19">
            <v>0.84279475982532748</v>
          </cell>
          <cell r="D19">
            <v>0.55978260869565222</v>
          </cell>
        </row>
        <row r="20">
          <cell r="B20">
            <v>0.5</v>
          </cell>
          <cell r="C20">
            <v>0.89536266349583826</v>
          </cell>
          <cell r="D20">
            <v>0.37254901960784315</v>
          </cell>
          <cell r="G20">
            <v>0.46542056074766353</v>
          </cell>
        </row>
        <row r="22">
          <cell r="C22">
            <v>0.8100407055630936</v>
          </cell>
          <cell r="D22">
            <v>0.21705426356589147</v>
          </cell>
        </row>
        <row r="23">
          <cell r="B23">
            <v>0.97619047619047616</v>
          </cell>
          <cell r="D23">
            <v>0.71631205673758869</v>
          </cell>
        </row>
        <row r="24">
          <cell r="B24">
            <v>0.76923076923076927</v>
          </cell>
          <cell r="C24">
            <v>0.56198347107438018</v>
          </cell>
          <cell r="D24">
            <v>0.20526315789473684</v>
          </cell>
          <cell r="G24">
            <v>0.22255790533736153</v>
          </cell>
        </row>
        <row r="25">
          <cell r="C25">
            <v>0.61689814814814814</v>
          </cell>
          <cell r="D25">
            <v>1.9230769230769232E-2</v>
          </cell>
        </row>
        <row r="27">
          <cell r="C27">
            <v>0.52652414885193988</v>
          </cell>
          <cell r="D27">
            <v>2.1897810218978103E-2</v>
          </cell>
        </row>
        <row r="28">
          <cell r="D28">
            <v>0.31882770870337479</v>
          </cell>
        </row>
        <row r="29">
          <cell r="B29">
            <v>0.89473684210526316</v>
          </cell>
          <cell r="C29">
            <v>0.62369337979094075</v>
          </cell>
          <cell r="D29">
            <v>4.4444444444444446E-2</v>
          </cell>
          <cell r="G29">
            <v>0.32363636363636361</v>
          </cell>
        </row>
        <row r="30">
          <cell r="B30">
            <v>0.37313432835820898</v>
          </cell>
          <cell r="D30">
            <v>0.31763619575253926</v>
          </cell>
        </row>
      </sheetData>
      <sheetData sheetId="11" refreshError="1"/>
      <sheetData sheetId="12">
        <row r="7">
          <cell r="B7">
            <v>0.18627450980392157</v>
          </cell>
          <cell r="C7">
            <v>0.28474576271186441</v>
          </cell>
          <cell r="F7">
            <v>0.46031746031746029</v>
          </cell>
        </row>
        <row r="8">
          <cell r="F8">
            <v>0.4631578947368421</v>
          </cell>
          <cell r="G8">
            <v>0.47747747747747749</v>
          </cell>
        </row>
        <row r="9">
          <cell r="B9">
            <v>0.87096774193548387</v>
          </cell>
          <cell r="C9">
            <v>0.29761904761904762</v>
          </cell>
          <cell r="F9">
            <v>0.74358974358974361</v>
          </cell>
        </row>
        <row r="10">
          <cell r="B10">
            <v>0.20987654320987653</v>
          </cell>
          <cell r="C10">
            <v>0.31386861313868614</v>
          </cell>
          <cell r="D10">
            <v>0.21739130434782608</v>
          </cell>
        </row>
        <row r="12">
          <cell r="B12">
            <v>6.4516129032258063E-2</v>
          </cell>
          <cell r="C12">
            <v>8.0246913580246909E-2</v>
          </cell>
          <cell r="D12">
            <v>8.5714285714285715E-2</v>
          </cell>
        </row>
        <row r="13">
          <cell r="B13">
            <v>0.35714285714285715</v>
          </cell>
          <cell r="C13">
            <v>0.17866666666666667</v>
          </cell>
          <cell r="D13">
            <v>0.38235294117647056</v>
          </cell>
        </row>
        <row r="14">
          <cell r="C14">
            <v>8.9055793991416304E-2</v>
          </cell>
          <cell r="D14">
            <v>0.17142857142857143</v>
          </cell>
        </row>
        <row r="15">
          <cell r="C15">
            <v>2.1505376344086023E-2</v>
          </cell>
        </row>
        <row r="17">
          <cell r="C17">
            <v>0.2733812949640288</v>
          </cell>
          <cell r="D17">
            <v>0.13084112149532709</v>
          </cell>
        </row>
        <row r="18">
          <cell r="C18">
            <v>0.33914728682170542</v>
          </cell>
          <cell r="D18">
            <v>0.11231884057971014</v>
          </cell>
        </row>
        <row r="19">
          <cell r="B19">
            <v>0.5625</v>
          </cell>
          <cell r="C19">
            <v>0.69432314410480345</v>
          </cell>
          <cell r="D19">
            <v>0.54891304347826086</v>
          </cell>
        </row>
        <row r="20">
          <cell r="B20">
            <v>1</v>
          </cell>
          <cell r="C20">
            <v>0.25208085612366232</v>
          </cell>
          <cell r="D20">
            <v>0.25490196078431371</v>
          </cell>
          <cell r="G20">
            <v>0.34018691588785049</v>
          </cell>
        </row>
        <row r="22">
          <cell r="C22">
            <v>0.17367706919945725</v>
          </cell>
          <cell r="D22">
            <v>0.27906976744186046</v>
          </cell>
        </row>
        <row r="23">
          <cell r="B23">
            <v>0.6428571428571429</v>
          </cell>
          <cell r="D23">
            <v>0.56737588652482274</v>
          </cell>
        </row>
        <row r="24">
          <cell r="B24">
            <v>0.44615384615384618</v>
          </cell>
          <cell r="C24">
            <v>9.7107438016528921E-2</v>
          </cell>
          <cell r="D24">
            <v>0.21052631578947367</v>
          </cell>
          <cell r="G24">
            <v>2.4169184290030211E-2</v>
          </cell>
        </row>
        <row r="25">
          <cell r="C25">
            <v>0.11921296296296297</v>
          </cell>
          <cell r="D25">
            <v>0.11538461538461539</v>
          </cell>
        </row>
        <row r="27">
          <cell r="C27">
            <v>0.18527315914489312</v>
          </cell>
          <cell r="D27">
            <v>2.1897810218978103E-2</v>
          </cell>
        </row>
        <row r="28">
          <cell r="D28">
            <v>0.16785079928952043</v>
          </cell>
        </row>
        <row r="29">
          <cell r="B29">
            <v>0.62631578947368416</v>
          </cell>
          <cell r="C29">
            <v>0.19860627177700349</v>
          </cell>
          <cell r="D29">
            <v>0.25555555555555554</v>
          </cell>
          <cell r="G29">
            <v>7.3939393939393944E-2</v>
          </cell>
        </row>
        <row r="30">
          <cell r="B30">
            <v>0.64179104477611937</v>
          </cell>
          <cell r="D30">
            <v>0.68698060941828254</v>
          </cell>
        </row>
      </sheetData>
      <sheetData sheetId="13" refreshError="1"/>
      <sheetData sheetId="14">
        <row r="7">
          <cell r="B7">
            <v>0.30085784313725489</v>
          </cell>
          <cell r="C7">
            <v>0.9008474576271186</v>
          </cell>
          <cell r="F7">
            <v>0.95634920634920639</v>
          </cell>
        </row>
        <row r="8">
          <cell r="F8">
            <v>0.95</v>
          </cell>
          <cell r="G8">
            <v>0.87882882882882885</v>
          </cell>
        </row>
        <row r="9">
          <cell r="B9">
            <v>0.81451612903225812</v>
          </cell>
          <cell r="C9">
            <v>0.8660714285714286</v>
          </cell>
          <cell r="F9">
            <v>0.97435897435897434</v>
          </cell>
        </row>
        <row r="10">
          <cell r="B10">
            <v>0.33024691358024694</v>
          </cell>
          <cell r="C10">
            <v>0.83211678832116787</v>
          </cell>
          <cell r="D10">
            <v>0.22826086956521738</v>
          </cell>
        </row>
        <row r="12">
          <cell r="B12">
            <v>0.2553763440860215</v>
          </cell>
          <cell r="C12">
            <v>0.97420634920634919</v>
          </cell>
          <cell r="D12">
            <v>0.44285714285714284</v>
          </cell>
        </row>
        <row r="13">
          <cell r="B13">
            <v>0.875</v>
          </cell>
          <cell r="C13">
            <v>0.98599999999999999</v>
          </cell>
          <cell r="D13">
            <v>0.53921568627450978</v>
          </cell>
        </row>
        <row r="14">
          <cell r="C14">
            <v>0.97934549356223177</v>
          </cell>
          <cell r="D14">
            <v>0.47857142857142859</v>
          </cell>
        </row>
        <row r="15">
          <cell r="C15">
            <v>0.94982078853046592</v>
          </cell>
        </row>
        <row r="17">
          <cell r="C17">
            <v>0.97396368619390195</v>
          </cell>
          <cell r="D17">
            <v>0.60747663551401865</v>
          </cell>
        </row>
        <row r="18">
          <cell r="C18">
            <v>0.98643410852713176</v>
          </cell>
          <cell r="D18">
            <v>0.35628019323671495</v>
          </cell>
        </row>
        <row r="19">
          <cell r="B19">
            <v>0.625</v>
          </cell>
          <cell r="C19">
            <v>0.8733624454148472</v>
          </cell>
          <cell r="D19">
            <v>0.80253623188405787</v>
          </cell>
        </row>
        <row r="20">
          <cell r="B20">
            <v>0.5</v>
          </cell>
          <cell r="C20">
            <v>0.96393182718985326</v>
          </cell>
          <cell r="D20">
            <v>0.64052287581699341</v>
          </cell>
          <cell r="G20">
            <v>0.54267912772585669</v>
          </cell>
        </row>
        <row r="22">
          <cell r="C22">
            <v>0.87336047037539566</v>
          </cell>
          <cell r="D22">
            <v>0.26744186046511625</v>
          </cell>
        </row>
        <row r="23">
          <cell r="B23">
            <v>0.99206349206349198</v>
          </cell>
          <cell r="D23">
            <v>0.65011820330969272</v>
          </cell>
        </row>
        <row r="24">
          <cell r="B24">
            <v>0.8205128205128206</v>
          </cell>
          <cell r="C24">
            <v>0.60123966942148765</v>
          </cell>
          <cell r="D24">
            <v>0.26754385964912281</v>
          </cell>
          <cell r="G24">
            <v>0.29875797247398456</v>
          </cell>
        </row>
        <row r="25">
          <cell r="C25">
            <v>0.77623456790123457</v>
          </cell>
          <cell r="D25">
            <v>0.19230769230769232</v>
          </cell>
        </row>
        <row r="27">
          <cell r="C27">
            <v>0.54262338347849037</v>
          </cell>
          <cell r="D27">
            <v>1.7031630170316302E-2</v>
          </cell>
        </row>
        <row r="28">
          <cell r="D28">
            <v>0.25133214920071045</v>
          </cell>
        </row>
        <row r="29">
          <cell r="B29">
            <v>0.84210526315789469</v>
          </cell>
          <cell r="C29">
            <v>0.68292682926829273</v>
          </cell>
          <cell r="D29">
            <v>2.9629629629629627E-2</v>
          </cell>
          <cell r="G29">
            <v>0.37858585858585858</v>
          </cell>
        </row>
        <row r="30">
          <cell r="B30">
            <v>0.34079601990049752</v>
          </cell>
          <cell r="D30">
            <v>0.29393659587565402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match occ RAG (new)"/>
      <sheetName val="Spaces"/>
      <sheetName val="Occupancy at 1000"/>
      <sheetName val="% Occupancy at 1000"/>
      <sheetName val="Occupancy at 1300"/>
      <sheetName val="% Occupancy at 1300"/>
      <sheetName val="Occupancy at 1600"/>
      <sheetName val="% Occupancy at 1600"/>
      <sheetName val="Occupancy at 1900"/>
      <sheetName val="% Occupancy at 1900"/>
      <sheetName val="1000 to 1600 Average"/>
      <sheetName val="1000 to 1600 Average as %"/>
    </sheetNames>
    <sheetDataSet>
      <sheetData sheetId="0"/>
      <sheetData sheetId="1">
        <row r="4">
          <cell r="F4" t="str">
            <v>Saturday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 match occ RAG (new)"/>
      <sheetName val="Spaces"/>
      <sheetName val="Occupancy at 1000"/>
      <sheetName val="% Occupancy at 1000"/>
      <sheetName val="Occupancy at 1300"/>
      <sheetName val="% Occupancy at 1300"/>
      <sheetName val="Occupancy at 1600"/>
      <sheetName val="% Occupancy at 1600"/>
      <sheetName val="Occupancy at 1900"/>
      <sheetName val="% Occupancy at 1900"/>
      <sheetName val="1000 to 1600 Average"/>
      <sheetName val="1000 to 1600 Average as %"/>
    </sheetNames>
    <sheetDataSet>
      <sheetData sheetId="0"/>
      <sheetData sheetId="1">
        <row r="4">
          <cell r="G4" t="str">
            <v>6th June 2015</v>
          </cell>
        </row>
        <row r="7">
          <cell r="B7">
            <v>408</v>
          </cell>
          <cell r="C7">
            <v>590</v>
          </cell>
          <cell r="D7">
            <v>0</v>
          </cell>
          <cell r="F7">
            <v>63</v>
          </cell>
        </row>
        <row r="8">
          <cell r="B8">
            <v>0</v>
          </cell>
          <cell r="C8">
            <v>0</v>
          </cell>
          <cell r="F8">
            <v>285</v>
          </cell>
          <cell r="G8">
            <v>555</v>
          </cell>
        </row>
        <row r="9">
          <cell r="B9">
            <v>31</v>
          </cell>
          <cell r="C9">
            <v>84</v>
          </cell>
          <cell r="D9">
            <v>0</v>
          </cell>
          <cell r="F9">
            <v>39</v>
          </cell>
        </row>
        <row r="10">
          <cell r="B10">
            <v>162</v>
          </cell>
          <cell r="C10">
            <v>411</v>
          </cell>
          <cell r="D10">
            <v>115</v>
          </cell>
        </row>
        <row r="12">
          <cell r="B12">
            <v>93</v>
          </cell>
          <cell r="C12">
            <v>1134</v>
          </cell>
          <cell r="D12">
            <v>35</v>
          </cell>
        </row>
        <row r="13">
          <cell r="B13">
            <v>14</v>
          </cell>
          <cell r="C13">
            <v>750</v>
          </cell>
          <cell r="D13">
            <v>102</v>
          </cell>
        </row>
        <row r="14">
          <cell r="B14">
            <v>0</v>
          </cell>
          <cell r="C14">
            <v>932</v>
          </cell>
          <cell r="D14">
            <v>70</v>
          </cell>
        </row>
        <row r="15">
          <cell r="B15">
            <v>0</v>
          </cell>
          <cell r="C15">
            <v>279</v>
          </cell>
          <cell r="D15">
            <v>0</v>
          </cell>
        </row>
        <row r="17">
          <cell r="B17">
            <v>0</v>
          </cell>
          <cell r="C17">
            <v>973</v>
          </cell>
          <cell r="D17">
            <v>107</v>
          </cell>
        </row>
        <row r="18">
          <cell r="B18">
            <v>0</v>
          </cell>
          <cell r="C18">
            <v>516</v>
          </cell>
          <cell r="D18">
            <v>276</v>
          </cell>
        </row>
        <row r="19">
          <cell r="B19">
            <v>16</v>
          </cell>
          <cell r="C19">
            <v>229</v>
          </cell>
          <cell r="D19">
            <v>184</v>
          </cell>
        </row>
        <row r="20">
          <cell r="B20">
            <v>2</v>
          </cell>
          <cell r="C20">
            <v>841</v>
          </cell>
          <cell r="D20">
            <v>51</v>
          </cell>
        </row>
        <row r="22">
          <cell r="B22">
            <v>0</v>
          </cell>
          <cell r="C22">
            <v>737</v>
          </cell>
          <cell r="D22">
            <v>258</v>
          </cell>
        </row>
        <row r="23">
          <cell r="B23">
            <v>42</v>
          </cell>
          <cell r="C23">
            <v>0</v>
          </cell>
          <cell r="D23">
            <v>282</v>
          </cell>
        </row>
        <row r="24">
          <cell r="B24">
            <v>65</v>
          </cell>
          <cell r="C24">
            <v>484</v>
          </cell>
          <cell r="D24">
            <v>380</v>
          </cell>
          <cell r="G24">
            <v>993</v>
          </cell>
        </row>
        <row r="25">
          <cell r="B25">
            <v>0</v>
          </cell>
          <cell r="C25">
            <v>864</v>
          </cell>
          <cell r="D25">
            <v>52</v>
          </cell>
        </row>
        <row r="27">
          <cell r="B27">
            <v>0</v>
          </cell>
          <cell r="C27">
            <v>1263</v>
          </cell>
          <cell r="D27">
            <v>137</v>
          </cell>
        </row>
        <row r="28">
          <cell r="B28">
            <v>0</v>
          </cell>
          <cell r="C28">
            <v>0</v>
          </cell>
          <cell r="D28">
            <v>1126</v>
          </cell>
        </row>
        <row r="29">
          <cell r="B29">
            <v>190</v>
          </cell>
          <cell r="C29">
            <v>287</v>
          </cell>
          <cell r="D29">
            <v>90</v>
          </cell>
          <cell r="G29">
            <v>825</v>
          </cell>
        </row>
        <row r="30">
          <cell r="B30">
            <v>134</v>
          </cell>
          <cell r="C30">
            <v>0</v>
          </cell>
          <cell r="D30">
            <v>1083</v>
          </cell>
        </row>
      </sheetData>
      <sheetData sheetId="2"/>
      <sheetData sheetId="3">
        <row r="7">
          <cell r="B7">
            <v>0.22058823529411764</v>
          </cell>
          <cell r="C7">
            <v>6.1016949152542375E-2</v>
          </cell>
          <cell r="F7">
            <v>4.7619047619047616E-2</v>
          </cell>
        </row>
        <row r="8">
          <cell r="F8">
            <v>0.12982456140350876</v>
          </cell>
          <cell r="G8">
            <v>0.17117117117117117</v>
          </cell>
        </row>
        <row r="9">
          <cell r="B9">
            <v>0.5161290322580645</v>
          </cell>
          <cell r="C9">
            <v>8.3333333333333329E-2</v>
          </cell>
          <cell r="F9">
            <v>0.28205128205128205</v>
          </cell>
        </row>
        <row r="10">
          <cell r="B10">
            <v>0.46913580246913578</v>
          </cell>
          <cell r="C10">
            <v>0.25060827250608275</v>
          </cell>
          <cell r="D10">
            <v>0.17391304347826086</v>
          </cell>
        </row>
        <row r="12">
          <cell r="B12">
            <v>8.6021505376344093E-2</v>
          </cell>
          <cell r="C12">
            <v>2.292768959435626E-2</v>
          </cell>
          <cell r="D12">
            <v>0</v>
          </cell>
        </row>
        <row r="13">
          <cell r="B13">
            <v>0</v>
          </cell>
          <cell r="C13">
            <v>0.13200000000000001</v>
          </cell>
          <cell r="D13">
            <v>9.8039215686274508E-2</v>
          </cell>
        </row>
        <row r="14">
          <cell r="C14">
            <v>4.07725321888412E-2</v>
          </cell>
          <cell r="D14">
            <v>1.4285714285714285E-2</v>
          </cell>
        </row>
        <row r="15">
          <cell r="C15">
            <v>3.5842293906810036E-3</v>
          </cell>
        </row>
        <row r="17">
          <cell r="C17">
            <v>0.10483042137718397</v>
          </cell>
          <cell r="D17">
            <v>1.8691588785046728E-2</v>
          </cell>
        </row>
        <row r="18">
          <cell r="C18">
            <v>0.30813953488372092</v>
          </cell>
          <cell r="D18">
            <v>4.710144927536232E-2</v>
          </cell>
        </row>
        <row r="19">
          <cell r="B19">
            <v>0</v>
          </cell>
          <cell r="C19">
            <v>0.40174672489082969</v>
          </cell>
          <cell r="D19">
            <v>0.20652173913043478</v>
          </cell>
        </row>
        <row r="20">
          <cell r="B20">
            <v>0.5</v>
          </cell>
          <cell r="C20">
            <v>0.16765755053507728</v>
          </cell>
          <cell r="D20">
            <v>9.8039215686274508E-2</v>
          </cell>
          <cell r="G20">
            <v>0.41682242990654206</v>
          </cell>
        </row>
        <row r="22">
          <cell r="C22">
            <v>0.56445047489823608</v>
          </cell>
          <cell r="D22">
            <v>0.24031007751937986</v>
          </cell>
        </row>
        <row r="23">
          <cell r="B23">
            <v>1</v>
          </cell>
          <cell r="D23">
            <v>0.88297872340425532</v>
          </cell>
        </row>
        <row r="24">
          <cell r="B24">
            <v>1.0153846153846153</v>
          </cell>
          <cell r="C24">
            <v>0.59710743801652888</v>
          </cell>
          <cell r="D24">
            <v>0.33684210526315789</v>
          </cell>
          <cell r="G24">
            <v>0.65558912386706947</v>
          </cell>
        </row>
        <row r="25">
          <cell r="C25">
            <v>0.30439814814814814</v>
          </cell>
          <cell r="D25">
            <v>1.9230769230769232E-2</v>
          </cell>
        </row>
        <row r="27">
          <cell r="C27">
            <v>0.33491686460807601</v>
          </cell>
          <cell r="D27">
            <v>0</v>
          </cell>
        </row>
        <row r="28">
          <cell r="D28">
            <v>0.15275310834813499</v>
          </cell>
        </row>
        <row r="29">
          <cell r="B29">
            <v>0.71578947368421053</v>
          </cell>
          <cell r="C29">
            <v>0.72473867595818819</v>
          </cell>
          <cell r="D29">
            <v>1.1111111111111112E-2</v>
          </cell>
          <cell r="G29">
            <v>0.43151515151515152</v>
          </cell>
        </row>
        <row r="30">
          <cell r="B30">
            <v>0.46268656716417911</v>
          </cell>
          <cell r="D30">
            <v>0.37580794090489383</v>
          </cell>
        </row>
      </sheetData>
      <sheetData sheetId="4"/>
      <sheetData sheetId="5">
        <row r="7">
          <cell r="B7">
            <v>0.51225490196078427</v>
          </cell>
          <cell r="C7">
            <v>0.11016949152542373</v>
          </cell>
          <cell r="F7">
            <v>7.9365079365079361E-2</v>
          </cell>
        </row>
        <row r="8">
          <cell r="F8">
            <v>0.1368421052631579</v>
          </cell>
          <cell r="G8">
            <v>0.21261261261261261</v>
          </cell>
        </row>
        <row r="9">
          <cell r="B9">
            <v>0.67741935483870963</v>
          </cell>
          <cell r="C9">
            <v>9.5238095238095233E-2</v>
          </cell>
          <cell r="F9">
            <v>0.20512820512820512</v>
          </cell>
        </row>
        <row r="10">
          <cell r="B10">
            <v>0.54320987654320985</v>
          </cell>
          <cell r="C10">
            <v>0.31143552311435524</v>
          </cell>
          <cell r="D10">
            <v>0.24347826086956523</v>
          </cell>
        </row>
        <row r="12">
          <cell r="B12">
            <v>0.29032258064516131</v>
          </cell>
          <cell r="C12">
            <v>2.821869488536155E-2</v>
          </cell>
          <cell r="D12">
            <v>0</v>
          </cell>
        </row>
        <row r="13">
          <cell r="B13">
            <v>0.14285714285714285</v>
          </cell>
          <cell r="C13">
            <v>0.13333333333333333</v>
          </cell>
          <cell r="D13">
            <v>8.8235294117647065E-2</v>
          </cell>
        </row>
        <row r="14">
          <cell r="C14">
            <v>5.0429184549356222E-2</v>
          </cell>
          <cell r="D14">
            <v>5.7142857142857141E-2</v>
          </cell>
        </row>
        <row r="15">
          <cell r="C15">
            <v>2.1505376344086023E-2</v>
          </cell>
        </row>
        <row r="17">
          <cell r="C17">
            <v>0.24871531346351491</v>
          </cell>
          <cell r="D17">
            <v>3.7383177570093455E-2</v>
          </cell>
        </row>
        <row r="18">
          <cell r="C18">
            <v>0.48837209302325579</v>
          </cell>
          <cell r="D18">
            <v>0.21376811594202899</v>
          </cell>
        </row>
        <row r="19">
          <cell r="B19">
            <v>0.5625</v>
          </cell>
          <cell r="C19">
            <v>0.65938864628820959</v>
          </cell>
          <cell r="D19">
            <v>0.375</v>
          </cell>
        </row>
        <row r="20">
          <cell r="B20">
            <v>0</v>
          </cell>
          <cell r="C20">
            <v>0.2413793103448276</v>
          </cell>
          <cell r="D20">
            <v>0.13725490196078433</v>
          </cell>
          <cell r="G20">
            <v>0.51028037383177571</v>
          </cell>
        </row>
        <row r="22">
          <cell r="C22">
            <v>0.87788331071913162</v>
          </cell>
          <cell r="D22">
            <v>0.36046511627906974</v>
          </cell>
        </row>
        <row r="23">
          <cell r="B23">
            <v>0.9285714285714286</v>
          </cell>
          <cell r="D23">
            <v>0.98581560283687941</v>
          </cell>
        </row>
        <row r="24">
          <cell r="B24">
            <v>0.87692307692307692</v>
          </cell>
          <cell r="C24">
            <v>0.8801652892561983</v>
          </cell>
          <cell r="D24">
            <v>0.52368421052631575</v>
          </cell>
          <cell r="G24">
            <v>0.878147029204431</v>
          </cell>
        </row>
        <row r="25">
          <cell r="C25">
            <v>0.48148148148148145</v>
          </cell>
          <cell r="D25">
            <v>0.13461538461538461</v>
          </cell>
        </row>
        <row r="27">
          <cell r="C27">
            <v>0.82660332541567694</v>
          </cell>
          <cell r="D27">
            <v>0.35766423357664234</v>
          </cell>
        </row>
        <row r="28">
          <cell r="D28">
            <v>0.52753108348134992</v>
          </cell>
        </row>
        <row r="29">
          <cell r="B29">
            <v>0.9631578947368421</v>
          </cell>
          <cell r="C29">
            <v>0.98954703832752611</v>
          </cell>
          <cell r="D29">
            <v>0.1111111111111111</v>
          </cell>
          <cell r="G29">
            <v>0.76727272727272722</v>
          </cell>
        </row>
        <row r="30">
          <cell r="B30">
            <v>0.61940298507462688</v>
          </cell>
          <cell r="D30">
            <v>0.66020313942751618</v>
          </cell>
        </row>
      </sheetData>
      <sheetData sheetId="6"/>
      <sheetData sheetId="7">
        <row r="7">
          <cell r="B7">
            <v>0.5220588235294118</v>
          </cell>
          <cell r="C7">
            <v>0.11694915254237288</v>
          </cell>
          <cell r="F7">
            <v>6.3492063492063489E-2</v>
          </cell>
        </row>
        <row r="8">
          <cell r="F8">
            <v>0.11929824561403508</v>
          </cell>
          <cell r="G8">
            <v>0.21081081081081082</v>
          </cell>
        </row>
        <row r="9">
          <cell r="B9">
            <v>0.67741935483870963</v>
          </cell>
          <cell r="C9">
            <v>8.3333333333333329E-2</v>
          </cell>
          <cell r="F9">
            <v>0.33333333333333331</v>
          </cell>
        </row>
        <row r="10">
          <cell r="B10">
            <v>0.51851851851851849</v>
          </cell>
          <cell r="C10">
            <v>0.30413625304136255</v>
          </cell>
          <cell r="D10">
            <v>0.42608695652173911</v>
          </cell>
        </row>
        <row r="12">
          <cell r="B12">
            <v>7.5268817204301078E-2</v>
          </cell>
          <cell r="C12">
            <v>3.1746031746031744E-2</v>
          </cell>
          <cell r="D12">
            <v>0</v>
          </cell>
        </row>
        <row r="13">
          <cell r="B13">
            <v>0.14285714285714285</v>
          </cell>
          <cell r="C13">
            <v>0.128</v>
          </cell>
          <cell r="D13">
            <v>5.8823529411764705E-2</v>
          </cell>
        </row>
        <row r="14">
          <cell r="C14">
            <v>3.9699570815450641E-2</v>
          </cell>
          <cell r="D14">
            <v>2.8571428571428571E-2</v>
          </cell>
        </row>
        <row r="15">
          <cell r="C15">
            <v>1.7921146953405017E-2</v>
          </cell>
        </row>
        <row r="17">
          <cell r="C17">
            <v>0.25077081192189105</v>
          </cell>
          <cell r="D17">
            <v>4.6728971962616821E-2</v>
          </cell>
        </row>
        <row r="18">
          <cell r="C18">
            <v>0.47868217054263568</v>
          </cell>
          <cell r="D18">
            <v>0.18478260869565216</v>
          </cell>
        </row>
        <row r="19">
          <cell r="B19">
            <v>0.625</v>
          </cell>
          <cell r="C19">
            <v>0.6026200873362445</v>
          </cell>
          <cell r="D19">
            <v>0.22826086956521738</v>
          </cell>
        </row>
        <row r="20">
          <cell r="B20">
            <v>0.5</v>
          </cell>
          <cell r="C20">
            <v>0.21997621878715815</v>
          </cell>
          <cell r="D20">
            <v>0.11764705882352941</v>
          </cell>
          <cell r="G20">
            <v>0.42990654205607476</v>
          </cell>
        </row>
        <row r="22">
          <cell r="C22">
            <v>0.62822252374491183</v>
          </cell>
          <cell r="D22">
            <v>0.2558139534883721</v>
          </cell>
        </row>
        <row r="23">
          <cell r="B23">
            <v>0.9285714285714286</v>
          </cell>
          <cell r="D23">
            <v>0.9042553191489362</v>
          </cell>
        </row>
        <row r="24">
          <cell r="B24">
            <v>0.76923076923076927</v>
          </cell>
          <cell r="C24">
            <v>0.57024793388429751</v>
          </cell>
          <cell r="D24">
            <v>0.38947368421052631</v>
          </cell>
          <cell r="G24">
            <v>0.75125881168177244</v>
          </cell>
        </row>
        <row r="25">
          <cell r="C25">
            <v>0.23379629629629631</v>
          </cell>
          <cell r="D25">
            <v>1.9230769230769232E-2</v>
          </cell>
        </row>
        <row r="27">
          <cell r="C27">
            <v>0.87094220110847187</v>
          </cell>
          <cell r="D27">
            <v>0.37956204379562042</v>
          </cell>
        </row>
        <row r="28">
          <cell r="D28">
            <v>0.63676731793960928</v>
          </cell>
        </row>
        <row r="29">
          <cell r="B29">
            <v>0.92105263157894735</v>
          </cell>
          <cell r="C29">
            <v>0.96515679442508706</v>
          </cell>
          <cell r="D29">
            <v>0.55555555555555558</v>
          </cell>
          <cell r="G29">
            <v>0.58787878787878789</v>
          </cell>
        </row>
        <row r="30">
          <cell r="B30">
            <v>0.85074626865671643</v>
          </cell>
          <cell r="D30">
            <v>0.71652816251154205</v>
          </cell>
        </row>
      </sheetData>
      <sheetData sheetId="8"/>
      <sheetData sheetId="9">
        <row r="7">
          <cell r="B7">
            <v>0.14215686274509803</v>
          </cell>
          <cell r="C7">
            <v>9.152542372881356E-2</v>
          </cell>
          <cell r="F7">
            <v>9.5238095238095233E-2</v>
          </cell>
        </row>
        <row r="8">
          <cell r="F8">
            <v>9.1228070175438603E-2</v>
          </cell>
          <cell r="G8">
            <v>0.17477477477477477</v>
          </cell>
        </row>
        <row r="9">
          <cell r="B9">
            <v>0.67741935483870963</v>
          </cell>
          <cell r="C9">
            <v>5.9523809523809521E-2</v>
          </cell>
          <cell r="F9">
            <v>0.4358974358974359</v>
          </cell>
        </row>
        <row r="10">
          <cell r="B10">
            <v>3.7037037037037035E-2</v>
          </cell>
          <cell r="C10">
            <v>0.20194647201946472</v>
          </cell>
          <cell r="D10">
            <v>0.10434782608695652</v>
          </cell>
        </row>
        <row r="12">
          <cell r="B12">
            <v>0</v>
          </cell>
          <cell r="C12">
            <v>2.6455026455026454E-2</v>
          </cell>
          <cell r="D12">
            <v>0</v>
          </cell>
        </row>
        <row r="13">
          <cell r="B13">
            <v>0</v>
          </cell>
          <cell r="C13">
            <v>9.8666666666666666E-2</v>
          </cell>
          <cell r="D13">
            <v>0.25490196078431371</v>
          </cell>
        </row>
        <row r="14">
          <cell r="C14">
            <v>4.2918454935622317E-2</v>
          </cell>
          <cell r="D14">
            <v>0.27142857142857141</v>
          </cell>
        </row>
        <row r="15">
          <cell r="C15">
            <v>1.0752688172043012E-2</v>
          </cell>
        </row>
        <row r="17">
          <cell r="C17">
            <v>0.12127440904419322</v>
          </cell>
          <cell r="D17">
            <v>3.7383177570093455E-2</v>
          </cell>
        </row>
        <row r="18">
          <cell r="C18">
            <v>0.36434108527131781</v>
          </cell>
          <cell r="D18">
            <v>0.16666666666666666</v>
          </cell>
        </row>
        <row r="19">
          <cell r="B19">
            <v>0.75</v>
          </cell>
          <cell r="C19">
            <v>0.45851528384279477</v>
          </cell>
          <cell r="D19">
            <v>0.63586956521739135</v>
          </cell>
        </row>
        <row r="20">
          <cell r="B20">
            <v>0.5</v>
          </cell>
          <cell r="C20">
            <v>0.15338882282996433</v>
          </cell>
          <cell r="D20">
            <v>0.21568627450980393</v>
          </cell>
          <cell r="G20">
            <v>0.23738317757009345</v>
          </cell>
        </row>
        <row r="22">
          <cell r="C22">
            <v>0.18860244233378562</v>
          </cell>
          <cell r="D22">
            <v>0.12790697674418605</v>
          </cell>
        </row>
        <row r="23">
          <cell r="B23">
            <v>0.54761904761904767</v>
          </cell>
          <cell r="D23">
            <v>0.52482269503546097</v>
          </cell>
        </row>
        <row r="24">
          <cell r="B24">
            <v>0.38461538461538464</v>
          </cell>
          <cell r="C24">
            <v>9.7107438016528921E-2</v>
          </cell>
          <cell r="D24">
            <v>0.16052631578947368</v>
          </cell>
          <cell r="G24">
            <v>5.0352467270896276E-2</v>
          </cell>
        </row>
        <row r="25">
          <cell r="C25">
            <v>0.15162037037037038</v>
          </cell>
          <cell r="D25">
            <v>0.13461538461538461</v>
          </cell>
        </row>
        <row r="27">
          <cell r="C27">
            <v>0.23119556611243072</v>
          </cell>
          <cell r="D27">
            <v>5.8394160583941604E-2</v>
          </cell>
        </row>
        <row r="28">
          <cell r="D28">
            <v>0.23268206039076378</v>
          </cell>
        </row>
        <row r="29">
          <cell r="B29">
            <v>0.71052631578947367</v>
          </cell>
          <cell r="C29">
            <v>0.38675958188153309</v>
          </cell>
          <cell r="D29">
            <v>0.84444444444444444</v>
          </cell>
          <cell r="G29">
            <v>0.14909090909090908</v>
          </cell>
        </row>
        <row r="30">
          <cell r="B30">
            <v>0.80597014925373134</v>
          </cell>
          <cell r="D30">
            <v>0.7229916897506925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3:R120"/>
  <sheetViews>
    <sheetView tabSelected="1" workbookViewId="0">
      <selection activeCell="H21" sqref="H21"/>
    </sheetView>
  </sheetViews>
  <sheetFormatPr defaultRowHeight="15"/>
  <cols>
    <col min="1" max="1" width="19" customWidth="1"/>
    <col min="2" max="2" width="13.109375" bestFit="1" customWidth="1"/>
    <col min="3" max="3" width="11" bestFit="1" customWidth="1"/>
    <col min="4" max="8" width="11.33203125" bestFit="1" customWidth="1"/>
    <col min="9" max="9" width="10" customWidth="1"/>
    <col min="10" max="11" width="11.33203125" bestFit="1" customWidth="1"/>
  </cols>
  <sheetData>
    <row r="3" spans="1:9" ht="15.75">
      <c r="A3" s="33" t="s">
        <v>20</v>
      </c>
      <c r="I3" s="23" t="s">
        <v>8</v>
      </c>
    </row>
    <row r="4" spans="1:9" ht="15.75">
      <c r="A4" s="34"/>
      <c r="I4" s="23" t="s">
        <v>9</v>
      </c>
    </row>
    <row r="5" spans="1:9" ht="15.75">
      <c r="A5" s="196" t="s">
        <v>21</v>
      </c>
      <c r="B5" s="196"/>
      <c r="C5" s="196"/>
      <c r="D5" s="196"/>
      <c r="E5" s="196"/>
      <c r="F5" s="196"/>
      <c r="I5" s="23" t="s">
        <v>10</v>
      </c>
    </row>
    <row r="6" spans="1:9" s="1" customFormat="1" ht="16.5" thickBot="1">
      <c r="A6" s="2" t="s">
        <v>0</v>
      </c>
      <c r="B6" s="2">
        <v>2009</v>
      </c>
      <c r="C6" s="2">
        <v>2010</v>
      </c>
      <c r="D6" s="2">
        <v>2011</v>
      </c>
      <c r="E6" s="2">
        <v>2012</v>
      </c>
      <c r="F6" s="2">
        <v>2013</v>
      </c>
      <c r="G6" s="2">
        <v>2014</v>
      </c>
      <c r="H6" s="2">
        <v>2015</v>
      </c>
      <c r="I6" s="2" t="s">
        <v>11</v>
      </c>
    </row>
    <row r="7" spans="1:9" ht="16.5" thickBot="1">
      <c r="A7" s="3" t="s">
        <v>1</v>
      </c>
      <c r="B7" s="5">
        <v>744.88</v>
      </c>
      <c r="C7" s="5">
        <v>413.46</v>
      </c>
      <c r="D7" s="5">
        <v>446.67</v>
      </c>
      <c r="E7" s="5">
        <v>449.34</v>
      </c>
      <c r="F7" s="5">
        <v>444.32</v>
      </c>
      <c r="G7" s="5">
        <v>458.19</v>
      </c>
      <c r="H7" s="5">
        <v>607.13</v>
      </c>
      <c r="I7" s="24">
        <f>SUM(H7-B7)/B7</f>
        <v>-0.18492911609923746</v>
      </c>
    </row>
    <row r="8" spans="1:9" ht="16.5" thickBot="1">
      <c r="A8" s="3" t="s">
        <v>2</v>
      </c>
      <c r="B8" s="7">
        <v>4241.96</v>
      </c>
      <c r="C8" s="7">
        <v>3759.34</v>
      </c>
      <c r="D8" s="7">
        <v>3409.98</v>
      </c>
      <c r="E8" s="7">
        <v>3322.12</v>
      </c>
      <c r="F8" s="7">
        <v>3566</v>
      </c>
      <c r="G8" s="7">
        <v>3542.91</v>
      </c>
      <c r="H8" s="7">
        <v>3675.62</v>
      </c>
      <c r="I8" s="25">
        <f t="shared" ref="I8:I13" si="0">SUM(H8-B8)/B8</f>
        <v>-0.13350903827475982</v>
      </c>
    </row>
    <row r="9" spans="1:9" ht="16.5" thickBot="1">
      <c r="A9" s="3" t="s">
        <v>3</v>
      </c>
      <c r="B9" s="5">
        <v>642177.03</v>
      </c>
      <c r="C9" s="5">
        <v>617451.74</v>
      </c>
      <c r="D9" s="5">
        <v>609082.88</v>
      </c>
      <c r="E9" s="5">
        <v>644034.07999999996</v>
      </c>
      <c r="F9" s="5">
        <v>659172.74</v>
      </c>
      <c r="G9" s="5">
        <v>661612.51</v>
      </c>
      <c r="H9" s="5">
        <v>662626.17000000004</v>
      </c>
      <c r="I9" s="24">
        <f t="shared" si="0"/>
        <v>3.1843462230344823E-2</v>
      </c>
    </row>
    <row r="10" spans="1:9" ht="16.5" thickBot="1">
      <c r="A10" s="3" t="s">
        <v>4</v>
      </c>
      <c r="B10" s="7">
        <v>3197.31</v>
      </c>
      <c r="C10" s="7">
        <v>3407.78</v>
      </c>
      <c r="D10" s="7">
        <v>3339.34</v>
      </c>
      <c r="E10" s="7">
        <v>3612.22</v>
      </c>
      <c r="F10" s="7">
        <v>3159.46</v>
      </c>
      <c r="G10" s="7">
        <v>3367.98</v>
      </c>
      <c r="H10" s="7">
        <v>3548.27</v>
      </c>
      <c r="I10" s="25">
        <f t="shared" si="0"/>
        <v>0.10976727311396144</v>
      </c>
    </row>
    <row r="11" spans="1:9" ht="16.5" thickBot="1">
      <c r="A11" s="3" t="s">
        <v>5</v>
      </c>
      <c r="B11" s="5">
        <v>100396.84</v>
      </c>
      <c r="C11" s="5">
        <v>97477.93</v>
      </c>
      <c r="D11" s="5">
        <v>90613.59</v>
      </c>
      <c r="E11" s="5">
        <v>93416.49</v>
      </c>
      <c r="F11" s="5">
        <v>107859.8</v>
      </c>
      <c r="G11" s="5">
        <v>105961.51</v>
      </c>
      <c r="H11" s="5">
        <v>114781.4</v>
      </c>
      <c r="I11" s="24">
        <f t="shared" si="0"/>
        <v>0.14327701947591176</v>
      </c>
    </row>
    <row r="12" spans="1:9" ht="16.5" thickBot="1">
      <c r="A12" s="3" t="s">
        <v>6</v>
      </c>
      <c r="B12" s="7">
        <v>75676.149999999994</v>
      </c>
      <c r="C12" s="7">
        <v>75154.509999999995</v>
      </c>
      <c r="D12" s="7">
        <v>73332.990000000005</v>
      </c>
      <c r="E12" s="7">
        <v>75833.94</v>
      </c>
      <c r="F12" s="7">
        <v>77992.23</v>
      </c>
      <c r="G12" s="7">
        <v>85692.29</v>
      </c>
      <c r="H12" s="7">
        <v>89909.13</v>
      </c>
      <c r="I12" s="25">
        <f t="shared" si="0"/>
        <v>0.1880774854429039</v>
      </c>
    </row>
    <row r="13" spans="1:9" ht="16.5" thickBot="1">
      <c r="A13" s="3" t="s">
        <v>7</v>
      </c>
      <c r="B13" s="5">
        <v>825688.31</v>
      </c>
      <c r="C13" s="5">
        <v>797250.61</v>
      </c>
      <c r="D13" s="5">
        <v>779779.85</v>
      </c>
      <c r="E13" s="5">
        <v>820220.09</v>
      </c>
      <c r="F13" s="5">
        <v>851751.53</v>
      </c>
      <c r="G13" s="5">
        <v>860175.89</v>
      </c>
      <c r="H13" s="5">
        <v>874540.25</v>
      </c>
      <c r="I13" s="24">
        <f t="shared" si="0"/>
        <v>5.9165110379242186E-2</v>
      </c>
    </row>
    <row r="15" spans="1:9">
      <c r="A15" s="78" t="s">
        <v>74</v>
      </c>
      <c r="B15" s="78"/>
      <c r="C15" s="78"/>
    </row>
    <row r="16" spans="1:9">
      <c r="A16" t="s">
        <v>75</v>
      </c>
      <c r="E16" t="s">
        <v>76</v>
      </c>
    </row>
    <row r="17" spans="1:11" ht="16.5" thickBot="1">
      <c r="A17" s="2" t="s">
        <v>0</v>
      </c>
      <c r="B17" s="2" t="s">
        <v>12</v>
      </c>
      <c r="C17" s="2" t="s">
        <v>16</v>
      </c>
      <c r="E17" s="2" t="s">
        <v>0</v>
      </c>
      <c r="F17" s="2" t="s">
        <v>12</v>
      </c>
      <c r="G17" s="2" t="s">
        <v>16</v>
      </c>
    </row>
    <row r="18" spans="1:11" ht="16.5" thickBot="1">
      <c r="A18" s="3">
        <v>2009</v>
      </c>
      <c r="B18" s="5">
        <v>16041.296591432563</v>
      </c>
      <c r="C18" s="6" t="s">
        <v>13</v>
      </c>
      <c r="E18" s="3">
        <v>2009</v>
      </c>
      <c r="F18" s="5">
        <v>22019.200000000001</v>
      </c>
      <c r="G18" s="6" t="s">
        <v>13</v>
      </c>
    </row>
    <row r="19" spans="1:11" ht="16.5" thickBot="1">
      <c r="A19" s="3">
        <v>2010</v>
      </c>
      <c r="B19" s="7">
        <v>15821.376698944026</v>
      </c>
      <c r="C19" s="15">
        <f t="shared" ref="C19:C24" si="1">SUM(B19-B18)/B18</f>
        <v>-1.3709608274806976E-2</v>
      </c>
      <c r="E19" s="3">
        <v>2010</v>
      </c>
      <c r="F19" s="7">
        <v>20905</v>
      </c>
      <c r="G19" s="15">
        <f t="shared" ref="G19:G24" si="2">SUM(F19-F18)/F18</f>
        <v>-5.0601293416654584E-2</v>
      </c>
    </row>
    <row r="20" spans="1:11" ht="16.5" thickBot="1">
      <c r="A20" s="3">
        <v>2011</v>
      </c>
      <c r="B20" s="5">
        <v>16188.388704698395</v>
      </c>
      <c r="C20" s="16">
        <f t="shared" si="1"/>
        <v>2.3197223145496802E-2</v>
      </c>
      <c r="E20" s="3">
        <v>2011</v>
      </c>
      <c r="F20" s="5">
        <v>21932</v>
      </c>
      <c r="G20" s="16">
        <f t="shared" si="2"/>
        <v>4.9127003109303992E-2</v>
      </c>
      <c r="H20" s="4"/>
    </row>
    <row r="21" spans="1:11" ht="16.5" thickBot="1">
      <c r="A21" s="3">
        <v>2012</v>
      </c>
      <c r="B21" s="7">
        <v>15833.886013529172</v>
      </c>
      <c r="C21" s="15">
        <f t="shared" si="1"/>
        <v>-2.1898577902712081E-2</v>
      </c>
      <c r="E21" s="3">
        <v>2012</v>
      </c>
      <c r="F21" s="7">
        <v>22250</v>
      </c>
      <c r="G21" s="15">
        <f t="shared" si="2"/>
        <v>1.4499361663322998E-2</v>
      </c>
    </row>
    <row r="22" spans="1:11" ht="16.5" thickBot="1">
      <c r="A22" s="3">
        <v>2013</v>
      </c>
      <c r="B22" s="5">
        <v>16135.360471420301</v>
      </c>
      <c r="C22" s="16">
        <f t="shared" si="1"/>
        <v>1.9039827470877048E-2</v>
      </c>
      <c r="E22" s="3">
        <v>2013</v>
      </c>
      <c r="F22" s="5">
        <v>21483</v>
      </c>
      <c r="G22" s="16">
        <f t="shared" si="2"/>
        <v>-3.4471910112359554E-2</v>
      </c>
    </row>
    <row r="23" spans="1:11" ht="16.5" thickBot="1">
      <c r="A23" s="3">
        <v>2014</v>
      </c>
      <c r="B23" s="7">
        <v>17045.246653020131</v>
      </c>
      <c r="C23" s="15">
        <f t="shared" si="1"/>
        <v>5.6390818365134293E-2</v>
      </c>
      <c r="E23" s="3">
        <v>2014</v>
      </c>
      <c r="F23" s="7">
        <v>22588</v>
      </c>
      <c r="G23" s="15">
        <f t="shared" si="2"/>
        <v>5.1436019177954664E-2</v>
      </c>
    </row>
    <row r="24" spans="1:11" ht="16.5" thickBot="1">
      <c r="A24" s="3">
        <v>2015</v>
      </c>
      <c r="B24" s="5">
        <v>15734.882701224184</v>
      </c>
      <c r="C24" s="16">
        <f t="shared" si="1"/>
        <v>-7.6875622774503702E-2</v>
      </c>
      <c r="E24" s="3">
        <v>2015</v>
      </c>
      <c r="F24" s="5">
        <v>23098</v>
      </c>
      <c r="G24" s="16">
        <f t="shared" si="2"/>
        <v>2.2578360191251992E-2</v>
      </c>
    </row>
    <row r="25" spans="1:11" ht="16.5" thickBot="1">
      <c r="A25" s="3"/>
      <c r="B25" s="8"/>
      <c r="C25" s="15"/>
      <c r="E25" s="3"/>
      <c r="F25" s="8"/>
      <c r="G25" s="15"/>
    </row>
    <row r="26" spans="1:11" ht="16.5" thickBot="1">
      <c r="A26" s="9" t="s">
        <v>14</v>
      </c>
      <c r="B26" s="11">
        <f>SUM(B24-B18)</f>
        <v>-306.4138902083796</v>
      </c>
      <c r="C26" s="16">
        <f>SUM(B24-B18)/B18</f>
        <v>-1.9101566289350391E-2</v>
      </c>
      <c r="E26" s="9" t="s">
        <v>14</v>
      </c>
      <c r="F26" s="11">
        <f>SUM(F24-F18)</f>
        <v>1078.7999999999993</v>
      </c>
      <c r="G26" s="16">
        <f>SUM(F24-F18)/F18</f>
        <v>4.8993605580584181E-2</v>
      </c>
    </row>
    <row r="27" spans="1:11">
      <c r="D27" s="12"/>
      <c r="E27" s="12"/>
      <c r="F27" s="12"/>
      <c r="G27" s="12"/>
      <c r="H27" s="12"/>
      <c r="I27" s="13"/>
      <c r="J27" s="13"/>
      <c r="K27" s="13"/>
    </row>
    <row r="28" spans="1:11">
      <c r="D28" s="10"/>
      <c r="E28" s="10"/>
      <c r="F28" s="10"/>
      <c r="G28" s="10"/>
      <c r="H28" s="10"/>
      <c r="I28" s="10"/>
      <c r="J28" s="10"/>
      <c r="K28" s="10"/>
    </row>
    <row r="29" spans="1:11">
      <c r="A29" t="s">
        <v>73</v>
      </c>
    </row>
    <row r="30" spans="1:11" ht="16.5" thickBot="1">
      <c r="A30" s="2" t="s">
        <v>0</v>
      </c>
      <c r="B30" s="2" t="s">
        <v>15</v>
      </c>
      <c r="C30" s="2" t="s">
        <v>16</v>
      </c>
      <c r="E30" s="58"/>
      <c r="F30" s="58"/>
      <c r="G30" s="58"/>
    </row>
    <row r="31" spans="1:11" ht="16.5" thickBot="1">
      <c r="A31" s="3">
        <v>2009</v>
      </c>
      <c r="B31" s="21">
        <v>7972074</v>
      </c>
      <c r="C31" s="6" t="s">
        <v>13</v>
      </c>
      <c r="E31" s="59"/>
      <c r="F31" s="60"/>
      <c r="G31" s="61"/>
    </row>
    <row r="32" spans="1:11" ht="16.5" thickBot="1">
      <c r="A32" s="3">
        <v>2010</v>
      </c>
      <c r="B32" s="22">
        <v>8766884</v>
      </c>
      <c r="C32" s="15">
        <f t="shared" ref="C32:C37" si="3">SUM(B32-B31)/B31</f>
        <v>9.9699275245061697E-2</v>
      </c>
      <c r="E32" s="59"/>
      <c r="F32" s="60"/>
      <c r="G32" s="62"/>
    </row>
    <row r="33" spans="1:7" ht="16.5" thickBot="1">
      <c r="A33" s="3">
        <v>2011</v>
      </c>
      <c r="B33" s="21">
        <v>9670007</v>
      </c>
      <c r="C33" s="16">
        <f t="shared" si="3"/>
        <v>0.1030152788607674</v>
      </c>
      <c r="E33" s="59"/>
      <c r="F33" s="60"/>
      <c r="G33" s="62"/>
    </row>
    <row r="34" spans="1:7" ht="16.5" thickBot="1">
      <c r="A34" s="3">
        <v>2012</v>
      </c>
      <c r="B34" s="22">
        <v>9548943</v>
      </c>
      <c r="C34" s="15">
        <f t="shared" si="3"/>
        <v>-1.2519535921742353E-2</v>
      </c>
      <c r="E34" s="59"/>
      <c r="F34" s="60"/>
      <c r="G34" s="62"/>
    </row>
    <row r="35" spans="1:7" ht="16.5" thickBot="1">
      <c r="A35" s="3">
        <v>2013</v>
      </c>
      <c r="B35" s="21">
        <v>9648692</v>
      </c>
      <c r="C35" s="16">
        <f t="shared" si="3"/>
        <v>1.0446077644405249E-2</v>
      </c>
      <c r="D35" s="12"/>
      <c r="E35" s="59"/>
      <c r="F35" s="60"/>
      <c r="G35" s="62"/>
    </row>
    <row r="36" spans="1:7" ht="16.5" thickBot="1">
      <c r="A36" s="3">
        <v>2014</v>
      </c>
      <c r="B36" s="22">
        <v>10119666</v>
      </c>
      <c r="C36" s="15">
        <f t="shared" si="3"/>
        <v>4.8812212059416965E-2</v>
      </c>
      <c r="D36" s="12"/>
      <c r="E36" s="59"/>
      <c r="F36" s="61"/>
      <c r="G36" s="62"/>
    </row>
    <row r="37" spans="1:7" ht="16.5" thickBot="1">
      <c r="A37" s="3">
        <v>2015</v>
      </c>
      <c r="B37" s="11">
        <v>10372055</v>
      </c>
      <c r="C37" s="16">
        <f t="shared" si="3"/>
        <v>2.4940447639279793E-2</v>
      </c>
      <c r="D37" s="19"/>
      <c r="E37" s="63"/>
      <c r="F37" s="64"/>
      <c r="G37" s="62"/>
    </row>
    <row r="38" spans="1:7" ht="16.5" thickBot="1">
      <c r="A38" s="3"/>
      <c r="B38" s="8"/>
      <c r="C38" s="15"/>
      <c r="D38" s="17"/>
      <c r="E38" s="18"/>
      <c r="F38" s="18"/>
    </row>
    <row r="39" spans="1:7" ht="16.5" thickBot="1">
      <c r="A39" s="9" t="s">
        <v>14</v>
      </c>
      <c r="B39" s="11">
        <f>SUM(B37-B31)</f>
        <v>2399981</v>
      </c>
      <c r="C39" s="16">
        <f>SUM(B37-B31)/B31</f>
        <v>0.30104851008658473</v>
      </c>
      <c r="D39" s="12"/>
      <c r="E39" s="14"/>
      <c r="F39" s="20"/>
      <c r="G39" s="20"/>
    </row>
    <row r="40" spans="1:7">
      <c r="D40" s="13"/>
      <c r="E40" s="19"/>
      <c r="F40" s="18"/>
      <c r="G40" s="20"/>
    </row>
    <row r="41" spans="1:7" ht="15.75">
      <c r="A41" s="33" t="s">
        <v>72</v>
      </c>
      <c r="D41" s="13"/>
      <c r="E41" s="19"/>
      <c r="F41" s="18"/>
      <c r="G41" s="20"/>
    </row>
    <row r="42" spans="1:7">
      <c r="A42" t="s">
        <v>19</v>
      </c>
      <c r="D42" s="13"/>
      <c r="E42" s="19"/>
      <c r="F42" s="17"/>
      <c r="G42" s="20"/>
    </row>
    <row r="43" spans="1:7" ht="26.25" thickBot="1">
      <c r="A43" s="26" t="s">
        <v>0</v>
      </c>
      <c r="B43" s="26" t="s">
        <v>17</v>
      </c>
      <c r="C43" s="26" t="s">
        <v>18</v>
      </c>
      <c r="D43" s="20"/>
      <c r="E43" s="19"/>
      <c r="F43" s="18"/>
      <c r="G43" s="20"/>
    </row>
    <row r="44" spans="1:7" ht="15.75" thickBot="1">
      <c r="A44" s="27">
        <v>2009</v>
      </c>
      <c r="B44" s="28">
        <v>240200</v>
      </c>
      <c r="C44" s="29" t="s">
        <v>13</v>
      </c>
      <c r="D44" s="32"/>
      <c r="E44" s="19"/>
      <c r="F44" s="18"/>
      <c r="G44" s="20"/>
    </row>
    <row r="45" spans="1:7" ht="16.5" thickBot="1">
      <c r="A45" s="27">
        <v>2010</v>
      </c>
      <c r="B45" s="30">
        <v>245500</v>
      </c>
      <c r="C45" s="15">
        <f t="shared" ref="C45:C50" si="4">SUM(B45-B44)/B44</f>
        <v>2.2064945878434637E-2</v>
      </c>
      <c r="D45" s="32"/>
      <c r="E45" s="20"/>
      <c r="F45" s="20"/>
      <c r="G45" s="20"/>
    </row>
    <row r="46" spans="1:7" ht="16.5" thickBot="1">
      <c r="A46" s="27">
        <v>2011</v>
      </c>
      <c r="B46" s="28">
        <v>249900</v>
      </c>
      <c r="C46" s="16">
        <f t="shared" si="4"/>
        <v>1.7922606924643585E-2</v>
      </c>
      <c r="D46" s="32"/>
      <c r="E46" s="20"/>
      <c r="F46" s="20"/>
      <c r="G46" s="20"/>
    </row>
    <row r="47" spans="1:7" ht="16.5" thickBot="1">
      <c r="A47" s="27">
        <v>2012</v>
      </c>
      <c r="B47" s="30">
        <v>252400</v>
      </c>
      <c r="C47" s="15">
        <f t="shared" si="4"/>
        <v>1.0004001600640256E-2</v>
      </c>
      <c r="D47" s="32"/>
    </row>
    <row r="48" spans="1:7" ht="16.5" thickBot="1">
      <c r="A48" s="27">
        <v>2013</v>
      </c>
      <c r="B48" s="28">
        <v>255700</v>
      </c>
      <c r="C48" s="16">
        <f t="shared" si="4"/>
        <v>1.3074484944532488E-2</v>
      </c>
      <c r="D48" s="32"/>
    </row>
    <row r="49" spans="1:10" ht="16.5" thickBot="1">
      <c r="A49" s="27">
        <v>2014</v>
      </c>
      <c r="B49" s="204">
        <v>259245</v>
      </c>
      <c r="C49" s="205">
        <f t="shared" si="4"/>
        <v>1.3863903011341416E-2</v>
      </c>
      <c r="E49" s="36"/>
    </row>
    <row r="50" spans="1:10" ht="16.5" thickBot="1">
      <c r="A50" s="27">
        <v>2015</v>
      </c>
      <c r="B50" s="206">
        <v>261762</v>
      </c>
      <c r="C50" s="207">
        <f t="shared" si="4"/>
        <v>9.7089625643696116E-3</v>
      </c>
      <c r="E50" s="32"/>
    </row>
    <row r="51" spans="1:10" ht="16.5" thickBot="1">
      <c r="A51" s="27"/>
      <c r="B51" s="31"/>
      <c r="C51" s="15"/>
    </row>
    <row r="52" spans="1:10" ht="16.5" thickBot="1">
      <c r="A52" s="9" t="s">
        <v>14</v>
      </c>
      <c r="B52" s="11">
        <f>SUM(B50-B44)</f>
        <v>21562</v>
      </c>
      <c r="C52" s="16">
        <f>SUM(B50-B44)/B44</f>
        <v>8.9766860949208993E-2</v>
      </c>
    </row>
    <row r="53" spans="1:10">
      <c r="A53" s="32"/>
    </row>
    <row r="56" spans="1:10" ht="15.75">
      <c r="A56" s="33" t="s">
        <v>22</v>
      </c>
      <c r="B56" s="35"/>
    </row>
    <row r="57" spans="1:10">
      <c r="A57" s="37" t="s">
        <v>23</v>
      </c>
      <c r="B57" s="37"/>
      <c r="C57" s="37"/>
      <c r="D57" s="37"/>
      <c r="E57" s="37"/>
      <c r="F57" s="37"/>
      <c r="G57" s="38"/>
      <c r="H57" s="38"/>
      <c r="I57" s="38"/>
      <c r="J57" s="38"/>
    </row>
    <row r="59" spans="1:10" ht="16.5" thickBot="1">
      <c r="A59" s="2" t="s">
        <v>0</v>
      </c>
      <c r="B59" s="2" t="s">
        <v>12</v>
      </c>
      <c r="C59" s="2" t="s">
        <v>16</v>
      </c>
    </row>
    <row r="60" spans="1:10" ht="16.5" thickBot="1">
      <c r="A60" s="3">
        <v>2009</v>
      </c>
      <c r="B60" s="5">
        <v>104.16666666666666</v>
      </c>
      <c r="C60" s="6" t="s">
        <v>13</v>
      </c>
    </row>
    <row r="61" spans="1:10" ht="16.5" thickBot="1">
      <c r="A61" s="3">
        <v>2010</v>
      </c>
      <c r="B61" s="7">
        <v>102.46153846153847</v>
      </c>
      <c r="C61" s="15">
        <f t="shared" ref="C61:C66" si="5">SUM(B61-B60)/B60</f>
        <v>-1.6369230769230626E-2</v>
      </c>
    </row>
    <row r="62" spans="1:10" ht="16.5" thickBot="1">
      <c r="A62" s="3">
        <v>2011</v>
      </c>
      <c r="B62" s="5">
        <v>114.76923076923077</v>
      </c>
      <c r="C62" s="16">
        <f t="shared" si="5"/>
        <v>0.12012012012012011</v>
      </c>
    </row>
    <row r="63" spans="1:10" ht="16.5" thickBot="1">
      <c r="A63" s="3">
        <v>2012</v>
      </c>
      <c r="B63" s="7">
        <v>119.54545454545455</v>
      </c>
      <c r="C63" s="15">
        <f t="shared" si="5"/>
        <v>4.161589081160124E-2</v>
      </c>
    </row>
    <row r="64" spans="1:10" ht="16.5" thickBot="1">
      <c r="A64" s="3">
        <v>2013</v>
      </c>
      <c r="B64" s="5">
        <v>122.84615384615385</v>
      </c>
      <c r="C64" s="16">
        <f t="shared" si="5"/>
        <v>2.761041240128698E-2</v>
      </c>
    </row>
    <row r="65" spans="1:9" ht="16.5" thickBot="1">
      <c r="A65" s="3">
        <v>2014</v>
      </c>
      <c r="B65" s="7">
        <v>129.66666666666666</v>
      </c>
      <c r="C65" s="15">
        <f t="shared" si="5"/>
        <v>5.5520768106866902E-2</v>
      </c>
    </row>
    <row r="66" spans="1:9" ht="16.5" thickBot="1">
      <c r="A66" s="3">
        <v>2015</v>
      </c>
      <c r="B66" s="5">
        <v>130.90909090909091</v>
      </c>
      <c r="C66" s="16">
        <f t="shared" si="5"/>
        <v>9.5816779621407406E-3</v>
      </c>
    </row>
    <row r="67" spans="1:9" ht="16.5" thickBot="1">
      <c r="A67" s="3"/>
      <c r="B67" s="8"/>
      <c r="C67" s="15"/>
      <c r="E67" s="34"/>
    </row>
    <row r="68" spans="1:9" ht="16.5" thickBot="1">
      <c r="A68" s="9" t="s">
        <v>14</v>
      </c>
      <c r="B68" s="11">
        <f>SUM(B66-B60)</f>
        <v>26.742424242424249</v>
      </c>
      <c r="C68" s="16">
        <f>SUM(B66-B60)/B60</f>
        <v>0.2567272727272728</v>
      </c>
    </row>
    <row r="71" spans="1:9" ht="15.75">
      <c r="A71" s="33" t="s">
        <v>70</v>
      </c>
    </row>
    <row r="73" spans="1:9" ht="15.75" thickBot="1">
      <c r="A73" s="77" t="s">
        <v>71</v>
      </c>
      <c r="B73" s="77"/>
      <c r="C73" s="77"/>
      <c r="D73" s="77"/>
      <c r="E73" s="77"/>
      <c r="F73" s="77"/>
      <c r="G73" s="77"/>
      <c r="H73" s="77"/>
      <c r="I73" s="77"/>
    </row>
    <row r="74" spans="1:9" ht="30.95" customHeight="1" thickBot="1">
      <c r="A74" s="197" t="s">
        <v>24</v>
      </c>
      <c r="B74" s="198"/>
      <c r="C74" s="198"/>
      <c r="D74" s="198"/>
      <c r="E74" s="198"/>
      <c r="F74" s="198"/>
      <c r="G74" s="198"/>
      <c r="H74" s="198"/>
      <c r="I74" s="199"/>
    </row>
    <row r="75" spans="1:9">
      <c r="A75" s="200" t="s">
        <v>25</v>
      </c>
      <c r="B75" s="202" t="s">
        <v>26</v>
      </c>
      <c r="C75" s="202" t="s">
        <v>27</v>
      </c>
      <c r="D75" s="202" t="s">
        <v>28</v>
      </c>
      <c r="E75" s="202" t="s">
        <v>29</v>
      </c>
      <c r="F75" s="202" t="s">
        <v>30</v>
      </c>
      <c r="G75" s="202" t="s">
        <v>45</v>
      </c>
      <c r="H75" s="202">
        <v>2015</v>
      </c>
      <c r="I75" s="39" t="s">
        <v>31</v>
      </c>
    </row>
    <row r="76" spans="1:9" ht="26.25" thickBot="1">
      <c r="A76" s="201"/>
      <c r="B76" s="203"/>
      <c r="C76" s="203"/>
      <c r="D76" s="203"/>
      <c r="E76" s="203"/>
      <c r="F76" s="203"/>
      <c r="G76" s="203"/>
      <c r="H76" s="203"/>
      <c r="I76" s="40" t="s">
        <v>46</v>
      </c>
    </row>
    <row r="77" spans="1:9" ht="15.75" thickBot="1">
      <c r="A77" s="41" t="s">
        <v>32</v>
      </c>
      <c r="B77" s="42">
        <v>3.85</v>
      </c>
      <c r="C77" s="42">
        <v>3.86</v>
      </c>
      <c r="D77" s="42">
        <v>3.82</v>
      </c>
      <c r="E77" s="42">
        <v>4.01</v>
      </c>
      <c r="F77" s="42">
        <v>4.1500000000000004</v>
      </c>
      <c r="G77" s="49">
        <v>4.1436363636363636</v>
      </c>
      <c r="H77" s="49">
        <v>4.2437500000000004</v>
      </c>
      <c r="I77" s="53">
        <f>SUM(H77-B77)/B77</f>
        <v>0.10227272727272733</v>
      </c>
    </row>
    <row r="78" spans="1:9" ht="15.75" thickBot="1">
      <c r="A78" s="41" t="s">
        <v>33</v>
      </c>
      <c r="B78" s="43">
        <v>3.71</v>
      </c>
      <c r="C78" s="43">
        <v>3.85</v>
      </c>
      <c r="D78" s="43">
        <v>3.93</v>
      </c>
      <c r="E78" s="43">
        <v>3.78</v>
      </c>
      <c r="F78" s="43">
        <v>3.93</v>
      </c>
      <c r="G78" s="51">
        <v>3.936363636363637</v>
      </c>
      <c r="H78" s="51">
        <v>3.9975000000000001</v>
      </c>
      <c r="I78" s="54">
        <f t="shared" ref="I78:I89" si="6">SUM(H78-B78)/B78</f>
        <v>7.7493261455525625E-2</v>
      </c>
    </row>
    <row r="79" spans="1:9" ht="15.75" thickBot="1">
      <c r="A79" s="41" t="s">
        <v>34</v>
      </c>
      <c r="B79" s="42">
        <v>3.64</v>
      </c>
      <c r="C79" s="42">
        <v>3.7</v>
      </c>
      <c r="D79" s="42">
        <v>3.63</v>
      </c>
      <c r="E79" s="42">
        <v>3.7</v>
      </c>
      <c r="F79" s="42">
        <v>3.85</v>
      </c>
      <c r="G79" s="49">
        <v>3.8254545454545452</v>
      </c>
      <c r="H79" s="49">
        <v>3.8387500000000001</v>
      </c>
      <c r="I79" s="53">
        <f t="shared" si="6"/>
        <v>5.4601648351648345E-2</v>
      </c>
    </row>
    <row r="80" spans="1:9" ht="15.75" thickBot="1">
      <c r="A80" s="41" t="s">
        <v>35</v>
      </c>
      <c r="B80" s="43">
        <v>3.6</v>
      </c>
      <c r="C80" s="43">
        <v>3.62</v>
      </c>
      <c r="D80" s="43">
        <v>3.53</v>
      </c>
      <c r="E80" s="43">
        <v>3.57</v>
      </c>
      <c r="F80" s="43">
        <v>3.72</v>
      </c>
      <c r="G80" s="51">
        <v>3.7318181818181824</v>
      </c>
      <c r="H80" s="51">
        <v>3.78125</v>
      </c>
      <c r="I80" s="54">
        <f t="shared" si="6"/>
        <v>5.0347222222222196E-2</v>
      </c>
    </row>
    <row r="81" spans="1:9" ht="15.75" thickBot="1">
      <c r="A81" s="41" t="s">
        <v>36</v>
      </c>
      <c r="B81" s="42">
        <v>3.39</v>
      </c>
      <c r="C81" s="42">
        <v>3.37</v>
      </c>
      <c r="D81" s="42">
        <v>3.43</v>
      </c>
      <c r="E81" s="42">
        <v>3.54</v>
      </c>
      <c r="F81" s="42">
        <v>3.65</v>
      </c>
      <c r="G81" s="49">
        <v>3.6827272727272726</v>
      </c>
      <c r="H81" s="49">
        <v>3.736250000000001</v>
      </c>
      <c r="I81" s="53">
        <f t="shared" si="6"/>
        <v>0.10213864306784685</v>
      </c>
    </row>
    <row r="82" spans="1:9" ht="15.75" thickBot="1">
      <c r="A82" s="41" t="s">
        <v>37</v>
      </c>
      <c r="B82" s="43">
        <v>2.99</v>
      </c>
      <c r="C82" s="43">
        <v>2.89</v>
      </c>
      <c r="D82" s="43">
        <v>2.91</v>
      </c>
      <c r="E82" s="43">
        <v>3.09</v>
      </c>
      <c r="F82" s="43">
        <v>3.04</v>
      </c>
      <c r="G82" s="51">
        <v>3.0727272727272732</v>
      </c>
      <c r="H82" s="51">
        <v>3.1262500000000002</v>
      </c>
      <c r="I82" s="54">
        <f t="shared" si="6"/>
        <v>4.5568561872909689E-2</v>
      </c>
    </row>
    <row r="83" spans="1:9" ht="15.75" thickBot="1">
      <c r="A83" s="41" t="s">
        <v>38</v>
      </c>
      <c r="B83" s="42">
        <v>2.75</v>
      </c>
      <c r="C83" s="42">
        <v>2.74</v>
      </c>
      <c r="D83" s="42">
        <v>2.74</v>
      </c>
      <c r="E83" s="42">
        <v>2.82</v>
      </c>
      <c r="F83" s="42">
        <v>2.88</v>
      </c>
      <c r="G83" s="49">
        <v>2.9072727272727268</v>
      </c>
      <c r="H83" s="49">
        <v>2.98</v>
      </c>
      <c r="I83" s="53">
        <f t="shared" si="6"/>
        <v>8.3636363636363634E-2</v>
      </c>
    </row>
    <row r="84" spans="1:9" ht="15.75" thickBot="1">
      <c r="A84" s="41" t="s">
        <v>39</v>
      </c>
      <c r="B84" s="43">
        <v>2.54</v>
      </c>
      <c r="C84" s="43">
        <v>2.4</v>
      </c>
      <c r="D84" s="43">
        <v>2.37</v>
      </c>
      <c r="E84" s="43">
        <v>2.36</v>
      </c>
      <c r="F84" s="43">
        <v>2.34</v>
      </c>
      <c r="G84" s="51">
        <v>2.356363636363636</v>
      </c>
      <c r="H84" s="51">
        <v>2.3849999999999998</v>
      </c>
      <c r="I84" s="54">
        <f t="shared" si="6"/>
        <v>-6.1023622047244194E-2</v>
      </c>
    </row>
    <row r="85" spans="1:9" ht="15.75" thickBot="1">
      <c r="A85" s="44" t="s">
        <v>40</v>
      </c>
      <c r="B85" s="45">
        <v>2.27</v>
      </c>
      <c r="C85" s="45">
        <v>2.2599999999999998</v>
      </c>
      <c r="D85" s="45">
        <v>2.17</v>
      </c>
      <c r="E85" s="45">
        <v>2.2599999999999998</v>
      </c>
      <c r="F85" s="45">
        <v>2.2999999999999998</v>
      </c>
      <c r="G85" s="52">
        <v>2.3400000000000003</v>
      </c>
      <c r="H85" s="52">
        <v>2.4737500000000003</v>
      </c>
      <c r="I85" s="55">
        <f t="shared" si="6"/>
        <v>8.9757709251101464E-2</v>
      </c>
    </row>
    <row r="86" spans="1:9" ht="16.5" thickTop="1" thickBot="1">
      <c r="A86" s="46" t="s">
        <v>41</v>
      </c>
      <c r="B86" s="47">
        <v>1.74</v>
      </c>
      <c r="C86" s="47">
        <v>1.72</v>
      </c>
      <c r="D86" s="47">
        <v>1.76</v>
      </c>
      <c r="E86" s="47">
        <v>1.83</v>
      </c>
      <c r="F86" s="47">
        <v>1.86</v>
      </c>
      <c r="G86" s="50">
        <v>1.8763636363636365</v>
      </c>
      <c r="H86" s="50">
        <v>1.9499999999999997</v>
      </c>
      <c r="I86" s="56">
        <f t="shared" si="6"/>
        <v>0.12068965517241365</v>
      </c>
    </row>
    <row r="87" spans="1:9" ht="16.5" thickTop="1" thickBot="1">
      <c r="A87" s="41" t="s">
        <v>42</v>
      </c>
      <c r="B87" s="42">
        <v>1.87</v>
      </c>
      <c r="C87" s="42">
        <v>1.83</v>
      </c>
      <c r="D87" s="42">
        <v>1.8</v>
      </c>
      <c r="E87" s="42">
        <v>1.81</v>
      </c>
      <c r="F87" s="42">
        <v>1.85</v>
      </c>
      <c r="G87" s="49">
        <v>1.8618181818181816</v>
      </c>
      <c r="H87" s="49">
        <v>1.895</v>
      </c>
      <c r="I87" s="53">
        <f t="shared" si="6"/>
        <v>1.3368983957219202E-2</v>
      </c>
    </row>
    <row r="88" spans="1:9" ht="15.75" thickBot="1">
      <c r="A88" s="41" t="s">
        <v>43</v>
      </c>
      <c r="B88" s="43">
        <v>1.67</v>
      </c>
      <c r="C88" s="43">
        <v>1.72</v>
      </c>
      <c r="D88" s="43">
        <v>1.61</v>
      </c>
      <c r="E88" s="43">
        <v>1.61</v>
      </c>
      <c r="F88" s="43">
        <v>1.66</v>
      </c>
      <c r="G88" s="51">
        <v>1.7027272727272729</v>
      </c>
      <c r="H88" s="51">
        <v>1.8137499999999998</v>
      </c>
      <c r="I88" s="54">
        <f t="shared" si="6"/>
        <v>8.6077844311377147E-2</v>
      </c>
    </row>
    <row r="89" spans="1:9" ht="15.75" thickBot="1">
      <c r="A89" s="41" t="s">
        <v>44</v>
      </c>
      <c r="B89" s="42">
        <v>1.54</v>
      </c>
      <c r="C89" s="42">
        <v>1.52</v>
      </c>
      <c r="D89" s="42">
        <v>1.49</v>
      </c>
      <c r="E89" s="42">
        <v>1.53</v>
      </c>
      <c r="F89" s="42">
        <v>1.55</v>
      </c>
      <c r="G89" s="49">
        <v>1.550909090909091</v>
      </c>
      <c r="H89" s="49">
        <v>1.5662500000000001</v>
      </c>
      <c r="I89" s="53">
        <f t="shared" si="6"/>
        <v>1.7045454545454614E-2</v>
      </c>
    </row>
    <row r="90" spans="1:9">
      <c r="I90" s="48" t="s">
        <v>47</v>
      </c>
    </row>
    <row r="92" spans="1:9">
      <c r="H92" s="57"/>
    </row>
    <row r="93" spans="1:9" ht="15.75">
      <c r="A93" s="33" t="s">
        <v>48</v>
      </c>
    </row>
    <row r="94" spans="1:9" ht="15.75" thickBot="1">
      <c r="A94" s="34"/>
    </row>
    <row r="95" spans="1:9" ht="15.75" thickBot="1">
      <c r="A95" s="180" t="s">
        <v>49</v>
      </c>
      <c r="B95" s="181"/>
      <c r="C95" s="181"/>
      <c r="D95" s="181"/>
      <c r="E95" s="181"/>
      <c r="F95" s="181"/>
      <c r="G95" s="181"/>
      <c r="H95" s="182"/>
      <c r="I95" s="183" t="s">
        <v>51</v>
      </c>
    </row>
    <row r="96" spans="1:9" ht="15.75" thickBot="1">
      <c r="A96" s="186" t="s">
        <v>50</v>
      </c>
      <c r="B96" s="187"/>
      <c r="C96" s="187"/>
      <c r="D96" s="187"/>
      <c r="E96" s="187"/>
      <c r="F96" s="187"/>
      <c r="G96" s="187"/>
      <c r="H96" s="188"/>
      <c r="I96" s="184"/>
    </row>
    <row r="97" spans="1:18" ht="15.75" thickBot="1">
      <c r="A97" s="65"/>
      <c r="B97" s="66">
        <v>2009</v>
      </c>
      <c r="C97" s="66">
        <v>2010</v>
      </c>
      <c r="D97" s="66">
        <v>2011</v>
      </c>
      <c r="E97" s="66">
        <v>2012</v>
      </c>
      <c r="F97" s="66">
        <v>2013</v>
      </c>
      <c r="G97" s="66">
        <v>2014</v>
      </c>
      <c r="H97" s="66">
        <v>2015</v>
      </c>
      <c r="I97" s="185"/>
    </row>
    <row r="98" spans="1:18" ht="15.75" thickBot="1">
      <c r="A98" s="67" t="s">
        <v>41</v>
      </c>
      <c r="B98" s="43">
        <v>976</v>
      </c>
      <c r="C98" s="43">
        <v>942</v>
      </c>
      <c r="D98" s="43">
        <v>945</v>
      </c>
      <c r="E98" s="43">
        <v>962</v>
      </c>
      <c r="F98" s="43">
        <v>958</v>
      </c>
      <c r="G98" s="43">
        <v>983</v>
      </c>
      <c r="H98" s="43">
        <v>998</v>
      </c>
      <c r="I98" s="68">
        <f>SUM(H98-B98)/B98</f>
        <v>2.2540983606557378E-2</v>
      </c>
    </row>
    <row r="102" spans="1:18" ht="15.75">
      <c r="A102" s="33" t="s">
        <v>52</v>
      </c>
    </row>
    <row r="103" spans="1:18" ht="15.75" thickBot="1">
      <c r="A103" s="34"/>
    </row>
    <row r="104" spans="1:18" ht="15.75">
      <c r="A104" s="194" t="s">
        <v>53</v>
      </c>
      <c r="B104" s="195"/>
      <c r="C104" s="195"/>
      <c r="D104" s="195"/>
      <c r="E104" s="195"/>
      <c r="F104" s="195"/>
      <c r="G104" s="195"/>
      <c r="H104" s="195"/>
      <c r="I104" s="195"/>
      <c r="J104" s="195"/>
    </row>
    <row r="105" spans="1:18">
      <c r="A105" s="189" t="s">
        <v>68</v>
      </c>
      <c r="B105" s="189" t="s">
        <v>69</v>
      </c>
      <c r="C105" s="191">
        <v>40057</v>
      </c>
      <c r="D105" s="191">
        <v>40422</v>
      </c>
      <c r="E105" s="191">
        <v>40787</v>
      </c>
      <c r="F105" s="191">
        <v>41153</v>
      </c>
      <c r="G105" s="191">
        <v>41518</v>
      </c>
      <c r="H105" s="191">
        <v>41883</v>
      </c>
      <c r="I105" s="191" t="s">
        <v>66</v>
      </c>
      <c r="J105" s="69" t="s">
        <v>54</v>
      </c>
    </row>
    <row r="106" spans="1:18" ht="26.25" thickBot="1">
      <c r="A106" s="190"/>
      <c r="B106" s="190"/>
      <c r="C106" s="192"/>
      <c r="D106" s="192"/>
      <c r="E106" s="192"/>
      <c r="F106" s="192"/>
      <c r="G106" s="192"/>
      <c r="H106" s="193"/>
      <c r="I106" s="192"/>
      <c r="J106" s="70" t="s">
        <v>65</v>
      </c>
    </row>
    <row r="107" spans="1:18" ht="15.75" thickBot="1">
      <c r="A107" s="67" t="s">
        <v>55</v>
      </c>
      <c r="B107" s="42" t="s">
        <v>56</v>
      </c>
      <c r="C107" s="42">
        <v>31</v>
      </c>
      <c r="D107" s="42">
        <v>28.4</v>
      </c>
      <c r="E107" s="42">
        <v>27.3</v>
      </c>
      <c r="F107" s="42">
        <v>27.9</v>
      </c>
      <c r="G107" s="42">
        <v>24</v>
      </c>
      <c r="H107" s="42">
        <v>25.9</v>
      </c>
      <c r="I107" s="42">
        <v>27</v>
      </c>
      <c r="J107" s="75">
        <f>SUM(I107-C107)/C107</f>
        <v>-0.12903225806451613</v>
      </c>
      <c r="L107" s="71"/>
      <c r="M107" s="71"/>
      <c r="N107" s="72"/>
      <c r="O107" s="71"/>
      <c r="P107" s="71"/>
      <c r="Q107" s="71"/>
      <c r="R107" s="73"/>
    </row>
    <row r="108" spans="1:18" ht="15.75" thickBot="1">
      <c r="A108" s="67" t="s">
        <v>55</v>
      </c>
      <c r="B108" s="43" t="s">
        <v>57</v>
      </c>
      <c r="C108" s="43">
        <v>38.5</v>
      </c>
      <c r="D108" s="43">
        <v>37.299999999999997</v>
      </c>
      <c r="E108" s="43">
        <v>35.9</v>
      </c>
      <c r="F108" s="43">
        <v>38</v>
      </c>
      <c r="G108" s="43">
        <v>35.299999999999997</v>
      </c>
      <c r="H108" s="43">
        <v>32.9</v>
      </c>
      <c r="I108" s="43">
        <v>33.4</v>
      </c>
      <c r="J108" s="76">
        <f t="shared" ref="J108:J118" si="7">SUM(I108-C108)/C108</f>
        <v>-0.13246753246753251</v>
      </c>
      <c r="L108" s="71"/>
      <c r="M108" s="71"/>
      <c r="N108" s="72"/>
      <c r="O108" s="71"/>
      <c r="P108" s="71"/>
      <c r="Q108" s="71"/>
      <c r="R108" s="73"/>
    </row>
    <row r="109" spans="1:18" ht="15.75" thickBot="1">
      <c r="A109" s="67" t="s">
        <v>58</v>
      </c>
      <c r="B109" s="42" t="s">
        <v>59</v>
      </c>
      <c r="C109" s="42">
        <v>33.799999999999997</v>
      </c>
      <c r="D109" s="42">
        <v>33</v>
      </c>
      <c r="E109" s="42">
        <v>32.9</v>
      </c>
      <c r="F109" s="42">
        <v>32</v>
      </c>
      <c r="G109" s="42">
        <v>30.5</v>
      </c>
      <c r="H109" s="42">
        <v>30.8</v>
      </c>
      <c r="I109" s="42">
        <v>28.3</v>
      </c>
      <c r="J109" s="75">
        <f t="shared" si="7"/>
        <v>-0.16272189349112418</v>
      </c>
      <c r="L109" s="71"/>
      <c r="M109" s="71"/>
      <c r="N109" s="72"/>
      <c r="O109" s="71"/>
      <c r="P109" s="71"/>
      <c r="Q109" s="71"/>
      <c r="R109" s="73"/>
    </row>
    <row r="110" spans="1:18" ht="15.75" thickBot="1">
      <c r="A110" s="67" t="s">
        <v>58</v>
      </c>
      <c r="B110" s="43" t="s">
        <v>60</v>
      </c>
      <c r="C110" s="43">
        <v>39.200000000000003</v>
      </c>
      <c r="D110" s="43">
        <v>38.1</v>
      </c>
      <c r="E110" s="43">
        <v>36.299999999999997</v>
      </c>
      <c r="F110" s="43">
        <v>35.299999999999997</v>
      </c>
      <c r="G110" s="43">
        <v>35.4</v>
      </c>
      <c r="H110" s="43">
        <v>34.700000000000003</v>
      </c>
      <c r="I110" s="43">
        <v>30.3</v>
      </c>
      <c r="J110" s="76">
        <f t="shared" si="7"/>
        <v>-0.22704081632653064</v>
      </c>
      <c r="L110" s="71"/>
      <c r="M110" s="71"/>
      <c r="N110" s="72"/>
      <c r="O110" s="71"/>
      <c r="P110" s="71"/>
      <c r="Q110" s="71"/>
      <c r="R110" s="73"/>
    </row>
    <row r="111" spans="1:18" ht="15.75" thickBot="1">
      <c r="A111" s="67" t="s">
        <v>61</v>
      </c>
      <c r="B111" s="42" t="s">
        <v>59</v>
      </c>
      <c r="C111" s="42">
        <v>42.1</v>
      </c>
      <c r="D111" s="42">
        <v>42.7</v>
      </c>
      <c r="E111" s="42">
        <v>42.6</v>
      </c>
      <c r="F111" s="42">
        <v>41.9</v>
      </c>
      <c r="G111" s="42">
        <v>42</v>
      </c>
      <c r="H111" s="42">
        <v>41.7</v>
      </c>
      <c r="I111" s="42">
        <v>41.4</v>
      </c>
      <c r="J111" s="75">
        <f t="shared" si="7"/>
        <v>-1.6627078384798166E-2</v>
      </c>
      <c r="L111" s="71"/>
      <c r="M111" s="71"/>
      <c r="N111" s="72"/>
      <c r="O111" s="71"/>
      <c r="P111" s="71"/>
      <c r="Q111" s="71"/>
      <c r="R111" s="73"/>
    </row>
    <row r="112" spans="1:18" ht="15.75" thickBot="1">
      <c r="A112" s="67" t="s">
        <v>61</v>
      </c>
      <c r="B112" s="43" t="s">
        <v>60</v>
      </c>
      <c r="C112" s="43">
        <v>35.700000000000003</v>
      </c>
      <c r="D112" s="43">
        <v>36.299999999999997</v>
      </c>
      <c r="E112" s="43">
        <v>37.200000000000003</v>
      </c>
      <c r="F112" s="43">
        <v>37.4</v>
      </c>
      <c r="G112" s="43">
        <v>34.1</v>
      </c>
      <c r="H112" s="43">
        <v>33.799999999999997</v>
      </c>
      <c r="I112" s="43">
        <v>36.1</v>
      </c>
      <c r="J112" s="76">
        <f t="shared" si="7"/>
        <v>1.1204481792717045E-2</v>
      </c>
      <c r="L112" s="71"/>
      <c r="M112" s="71"/>
      <c r="N112" s="72"/>
      <c r="O112" s="71"/>
      <c r="P112" s="71"/>
      <c r="Q112" s="71"/>
      <c r="R112" s="73"/>
    </row>
    <row r="113" spans="1:18" ht="15.75" thickBot="1">
      <c r="A113" s="67" t="s">
        <v>62</v>
      </c>
      <c r="B113" s="42" t="s">
        <v>59</v>
      </c>
      <c r="C113" s="42">
        <v>38.9</v>
      </c>
      <c r="D113" s="42">
        <v>39.700000000000003</v>
      </c>
      <c r="E113" s="42">
        <v>39.6</v>
      </c>
      <c r="F113" s="42">
        <v>39.700000000000003</v>
      </c>
      <c r="G113" s="42">
        <v>40.1</v>
      </c>
      <c r="H113" s="42">
        <v>39.799999999999997</v>
      </c>
      <c r="I113" s="42">
        <v>40.200000000000003</v>
      </c>
      <c r="J113" s="75">
        <f t="shared" si="7"/>
        <v>3.3419023136246895E-2</v>
      </c>
      <c r="L113" s="71"/>
      <c r="M113" s="71"/>
      <c r="N113" s="72"/>
      <c r="O113" s="71"/>
      <c r="P113" s="71"/>
      <c r="Q113" s="71"/>
      <c r="R113" s="73"/>
    </row>
    <row r="114" spans="1:18" ht="15.75" thickBot="1">
      <c r="A114" s="67" t="s">
        <v>62</v>
      </c>
      <c r="B114" s="43" t="s">
        <v>60</v>
      </c>
      <c r="C114" s="43">
        <v>39.9</v>
      </c>
      <c r="D114" s="43">
        <v>40.200000000000003</v>
      </c>
      <c r="E114" s="43">
        <v>40.4</v>
      </c>
      <c r="F114" s="43">
        <v>40.200000000000003</v>
      </c>
      <c r="G114" s="43">
        <v>39.5</v>
      </c>
      <c r="H114" s="43">
        <v>38.6</v>
      </c>
      <c r="I114" s="43">
        <v>35.1</v>
      </c>
      <c r="J114" s="76">
        <f t="shared" si="7"/>
        <v>-0.12030075187969919</v>
      </c>
      <c r="L114" s="71"/>
      <c r="M114" s="71"/>
      <c r="N114" s="72"/>
      <c r="O114" s="71"/>
      <c r="P114" s="71"/>
      <c r="Q114" s="71"/>
      <c r="R114" s="73"/>
    </row>
    <row r="115" spans="1:18" ht="15.75" thickBot="1">
      <c r="A115" s="67" t="s">
        <v>63</v>
      </c>
      <c r="B115" s="42" t="s">
        <v>56</v>
      </c>
      <c r="C115" s="42">
        <v>37.200000000000003</v>
      </c>
      <c r="D115" s="42">
        <v>36.200000000000003</v>
      </c>
      <c r="E115" s="42">
        <v>37.299999999999997</v>
      </c>
      <c r="F115" s="42">
        <v>37.200000000000003</v>
      </c>
      <c r="G115" s="42">
        <v>36.4</v>
      </c>
      <c r="H115" s="42">
        <v>36.700000000000003</v>
      </c>
      <c r="I115" s="42">
        <v>34</v>
      </c>
      <c r="J115" s="75">
        <f t="shared" si="7"/>
        <v>-8.6021505376344162E-2</v>
      </c>
      <c r="L115" s="71"/>
      <c r="M115" s="71"/>
      <c r="N115" s="72"/>
      <c r="O115" s="71"/>
      <c r="P115" s="71"/>
      <c r="Q115" s="71"/>
      <c r="R115" s="73"/>
    </row>
    <row r="116" spans="1:18" ht="15.75" thickBot="1">
      <c r="A116" s="67" t="s">
        <v>63</v>
      </c>
      <c r="B116" s="43" t="s">
        <v>57</v>
      </c>
      <c r="C116" s="43">
        <v>32.4</v>
      </c>
      <c r="D116" s="43">
        <v>30.7</v>
      </c>
      <c r="E116" s="43">
        <v>32.799999999999997</v>
      </c>
      <c r="F116" s="43">
        <v>30.9</v>
      </c>
      <c r="G116" s="43">
        <v>29.7</v>
      </c>
      <c r="H116" s="43">
        <v>28.7</v>
      </c>
      <c r="I116" s="43">
        <v>29.8</v>
      </c>
      <c r="J116" s="76">
        <f t="shared" si="7"/>
        <v>-8.0246913580246854E-2</v>
      </c>
      <c r="L116" s="71"/>
      <c r="M116" s="71"/>
      <c r="N116" s="72"/>
      <c r="O116" s="71"/>
      <c r="P116" s="71"/>
      <c r="Q116" s="71"/>
      <c r="R116" s="73"/>
    </row>
    <row r="117" spans="1:18" ht="15.75" thickBot="1">
      <c r="A117" s="67" t="s">
        <v>64</v>
      </c>
      <c r="B117" s="42" t="s">
        <v>56</v>
      </c>
      <c r="C117" s="42">
        <v>26.6</v>
      </c>
      <c r="D117" s="42">
        <v>25.8</v>
      </c>
      <c r="E117" s="42">
        <v>24.2</v>
      </c>
      <c r="F117" s="42">
        <v>23.2</v>
      </c>
      <c r="G117" s="42">
        <v>23.5</v>
      </c>
      <c r="H117" s="42">
        <v>22.3</v>
      </c>
      <c r="I117" s="42">
        <v>19.600000000000001</v>
      </c>
      <c r="J117" s="75">
        <f t="shared" si="7"/>
        <v>-0.26315789473684209</v>
      </c>
      <c r="L117" s="71"/>
      <c r="M117" s="71"/>
      <c r="N117" s="72"/>
      <c r="O117" s="71"/>
      <c r="P117" s="71"/>
      <c r="Q117" s="71"/>
      <c r="R117" s="73"/>
    </row>
    <row r="118" spans="1:18" ht="15.75" thickBot="1">
      <c r="A118" s="67" t="s">
        <v>64</v>
      </c>
      <c r="B118" s="43" t="s">
        <v>57</v>
      </c>
      <c r="C118" s="43">
        <v>29.8</v>
      </c>
      <c r="D118" s="43">
        <v>27.7</v>
      </c>
      <c r="E118" s="43">
        <v>28.2</v>
      </c>
      <c r="F118" s="43">
        <v>27.3</v>
      </c>
      <c r="G118" s="43">
        <v>25.5</v>
      </c>
      <c r="H118" s="43">
        <v>24.1</v>
      </c>
      <c r="I118" s="43">
        <v>23.3</v>
      </c>
      <c r="J118" s="76">
        <f t="shared" si="7"/>
        <v>-0.21812080536912751</v>
      </c>
      <c r="L118" s="71"/>
      <c r="M118" s="71"/>
      <c r="N118" s="72"/>
      <c r="O118" s="71"/>
      <c r="P118" s="71"/>
      <c r="Q118" s="71"/>
      <c r="R118" s="73"/>
    </row>
    <row r="119" spans="1:18">
      <c r="A119" s="74" t="s">
        <v>67</v>
      </c>
    </row>
    <row r="120" spans="1:18">
      <c r="A120" s="74"/>
    </row>
  </sheetData>
  <mergeCells count="23">
    <mergeCell ref="A5:F5"/>
    <mergeCell ref="A74:I74"/>
    <mergeCell ref="A75:A76"/>
    <mergeCell ref="B75:B76"/>
    <mergeCell ref="C75:C76"/>
    <mergeCell ref="D75:D76"/>
    <mergeCell ref="E75:E76"/>
    <mergeCell ref="F75:F76"/>
    <mergeCell ref="G75:G76"/>
    <mergeCell ref="H75:H76"/>
    <mergeCell ref="A95:H95"/>
    <mergeCell ref="I95:I97"/>
    <mergeCell ref="A96:H96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A104:J10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BR85"/>
  <sheetViews>
    <sheetView showGridLines="0" zoomScale="75" zoomScaleNormal="75" workbookViewId="0">
      <selection activeCell="E3" sqref="E3"/>
    </sheetView>
  </sheetViews>
  <sheetFormatPr defaultColWidth="8.33203125" defaultRowHeight="15.75"/>
  <cols>
    <col min="1" max="1" width="3.6640625" style="79" customWidth="1"/>
    <col min="2" max="2" width="8.33203125" style="79"/>
    <col min="3" max="3" width="4.6640625" style="79" customWidth="1"/>
    <col min="4" max="4" width="5.109375" style="81" customWidth="1"/>
    <col min="5" max="8" width="6" style="79" customWidth="1"/>
    <col min="9" max="9" width="1.33203125" style="79" customWidth="1"/>
    <col min="10" max="10" width="6" style="79" customWidth="1"/>
    <col min="11" max="11" width="1.109375" style="79" customWidth="1"/>
    <col min="12" max="12" width="5.21875" style="79" customWidth="1"/>
    <col min="13" max="13" width="4.109375" style="79" customWidth="1"/>
    <col min="14" max="14" width="8.33203125" style="79"/>
    <col min="15" max="15" width="4.109375" style="79" customWidth="1"/>
    <col min="16" max="16" width="5.109375" style="79" customWidth="1"/>
    <col min="17" max="20" width="6" style="79" customWidth="1"/>
    <col min="21" max="21" width="1.33203125" style="79" customWidth="1"/>
    <col min="22" max="22" width="7.77734375" style="79" customWidth="1"/>
    <col min="23" max="23" width="1.33203125" style="79" customWidth="1"/>
    <col min="24" max="24" width="5.44140625" style="79" customWidth="1"/>
    <col min="25" max="25" width="4.109375" style="79" customWidth="1"/>
    <col min="26" max="26" width="8.33203125" style="79"/>
    <col min="27" max="27" width="3.6640625" style="79" customWidth="1"/>
    <col min="28" max="28" width="5.5546875" style="79" customWidth="1"/>
    <col min="29" max="31" width="6" style="79" customWidth="1"/>
    <col min="32" max="32" width="1.33203125" style="79" customWidth="1"/>
    <col min="33" max="33" width="7.33203125" style="79" customWidth="1"/>
    <col min="34" max="34" width="1.33203125" style="79" customWidth="1"/>
    <col min="35" max="35" width="5.44140625" style="79" customWidth="1"/>
    <col min="36" max="36" width="4.109375" style="79" customWidth="1"/>
    <col min="37" max="37" width="8.33203125" style="79"/>
    <col min="38" max="38" width="6.109375" style="79" customWidth="1"/>
    <col min="39" max="39" width="5.6640625" style="79" customWidth="1"/>
    <col min="40" max="42" width="6" style="79" customWidth="1"/>
    <col min="43" max="43" width="1.33203125" style="79" customWidth="1"/>
    <col min="44" max="44" width="7.33203125" style="79" customWidth="1"/>
    <col min="45" max="45" width="1.33203125" style="79" customWidth="1"/>
    <col min="46" max="46" width="5.44140625" style="79" customWidth="1"/>
    <col min="47" max="47" width="4.109375" style="79" customWidth="1"/>
    <col min="48" max="48" width="8.33203125" style="79"/>
    <col min="49" max="49" width="4.109375" style="79" customWidth="1"/>
    <col min="50" max="50" width="4.77734375" style="79" customWidth="1"/>
    <col min="51" max="53" width="6" style="79" customWidth="1"/>
    <col min="54" max="54" width="1.33203125" style="79" customWidth="1"/>
    <col min="55" max="55" width="7.33203125" style="79" customWidth="1"/>
    <col min="56" max="56" width="1.33203125" style="79" customWidth="1"/>
    <col min="57" max="57" width="5.44140625" style="79" customWidth="1"/>
    <col min="58" max="59" width="4.109375" style="79" customWidth="1"/>
    <col min="60" max="60" width="8.33203125" style="79"/>
    <col min="61" max="61" width="3.77734375" style="79" customWidth="1"/>
    <col min="62" max="62" width="8.33203125" style="79"/>
    <col min="63" max="63" width="4.5546875" style="79" customWidth="1"/>
    <col min="64" max="68" width="8.33203125" style="79"/>
    <col min="69" max="69" width="3.33203125" style="79" customWidth="1"/>
    <col min="70" max="16384" width="8.33203125" style="79"/>
  </cols>
  <sheetData>
    <row r="1" spans="1:69">
      <c r="B1" s="80" t="s">
        <v>77</v>
      </c>
      <c r="BF1" s="82" t="str">
        <f>[1]Spaces!$F$4</f>
        <v>Tuesday</v>
      </c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</row>
    <row r="2" spans="1:69" ht="15.75" customHeight="1">
      <c r="B2" s="80" t="s">
        <v>78</v>
      </c>
      <c r="C2" s="84"/>
      <c r="D2" s="85"/>
      <c r="BF2" s="82" t="str">
        <f>[1]Spaces!$G$4</f>
        <v>9th June 2015</v>
      </c>
      <c r="BG2" s="83"/>
      <c r="BH2" s="85"/>
      <c r="BI2" s="86"/>
      <c r="BJ2" s="87"/>
      <c r="BK2" s="87"/>
      <c r="BL2" s="88"/>
      <c r="BM2" s="89"/>
      <c r="BN2" s="90"/>
      <c r="BO2" s="91"/>
      <c r="BP2" s="92"/>
      <c r="BQ2" s="93"/>
    </row>
    <row r="3" spans="1:69" ht="15.75" customHeight="1">
      <c r="A3" s="94"/>
      <c r="B3" s="95"/>
      <c r="C3" s="95"/>
      <c r="D3" s="96"/>
      <c r="E3" s="94"/>
      <c r="F3" s="97" t="s">
        <v>79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7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8" t="s">
        <v>79</v>
      </c>
      <c r="AE3" s="94"/>
      <c r="AF3" s="94"/>
      <c r="AG3" s="94"/>
      <c r="AH3" s="94"/>
      <c r="AI3" s="94"/>
      <c r="AJ3" s="94"/>
      <c r="AK3" s="94"/>
      <c r="AL3" s="94"/>
      <c r="AM3" s="94"/>
      <c r="AN3" s="99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8" t="s">
        <v>79</v>
      </c>
      <c r="BA3" s="94"/>
      <c r="BB3" s="94"/>
      <c r="BC3" s="94"/>
      <c r="BD3" s="94"/>
      <c r="BE3" s="94"/>
      <c r="BF3" s="94"/>
      <c r="BI3" s="100"/>
      <c r="BJ3" s="101" t="s">
        <v>80</v>
      </c>
      <c r="BK3" s="102"/>
      <c r="BL3" s="103" t="s">
        <v>81</v>
      </c>
      <c r="BM3" s="102"/>
      <c r="BN3" s="102"/>
      <c r="BO3" s="104"/>
      <c r="BP3" s="102"/>
      <c r="BQ3" s="105"/>
    </row>
    <row r="4" spans="1:69" s="107" customFormat="1" ht="15.75" customHeight="1">
      <c r="A4" s="106"/>
      <c r="B4" s="107" t="s">
        <v>82</v>
      </c>
      <c r="D4" s="108"/>
      <c r="E4" s="109"/>
      <c r="F4" s="109"/>
      <c r="G4" s="109"/>
      <c r="H4" s="109"/>
      <c r="I4" s="110"/>
      <c r="J4" s="111" t="s">
        <v>83</v>
      </c>
      <c r="K4" s="110"/>
      <c r="L4" s="109"/>
      <c r="M4" s="112"/>
      <c r="N4" s="107" t="s">
        <v>84</v>
      </c>
      <c r="Q4" s="109"/>
      <c r="R4" s="109"/>
      <c r="S4" s="109"/>
      <c r="T4" s="109"/>
      <c r="U4" s="110"/>
      <c r="V4" s="111" t="s">
        <v>83</v>
      </c>
      <c r="W4" s="110"/>
      <c r="X4" s="109"/>
      <c r="Y4" s="97"/>
      <c r="Z4" s="107" t="s">
        <v>85</v>
      </c>
      <c r="AC4" s="109"/>
      <c r="AD4" s="109"/>
      <c r="AE4" s="109"/>
      <c r="AF4" s="110"/>
      <c r="AG4" s="111" t="s">
        <v>83</v>
      </c>
      <c r="AH4" s="110"/>
      <c r="AI4" s="109"/>
      <c r="AJ4" s="97"/>
      <c r="AK4" s="107" t="s">
        <v>86</v>
      </c>
      <c r="AN4" s="109"/>
      <c r="AO4" s="109"/>
      <c r="AP4" s="109"/>
      <c r="AQ4" s="110"/>
      <c r="AR4" s="111" t="s">
        <v>83</v>
      </c>
      <c r="AS4" s="110"/>
      <c r="AT4" s="109"/>
      <c r="AU4" s="97"/>
      <c r="AV4" s="107" t="s">
        <v>87</v>
      </c>
      <c r="AY4" s="109"/>
      <c r="AZ4" s="109"/>
      <c r="BA4" s="109"/>
      <c r="BB4" s="110"/>
      <c r="BC4" s="111" t="s">
        <v>83</v>
      </c>
      <c r="BD4" s="110"/>
      <c r="BE4" s="109"/>
      <c r="BF4" s="106"/>
      <c r="BI4" s="100"/>
      <c r="BJ4" s="101" t="s">
        <v>88</v>
      </c>
      <c r="BK4" s="102"/>
      <c r="BL4" s="101" t="s">
        <v>89</v>
      </c>
      <c r="BM4" s="101" t="s">
        <v>90</v>
      </c>
      <c r="BN4" s="101" t="s">
        <v>91</v>
      </c>
      <c r="BO4" s="101" t="s">
        <v>92</v>
      </c>
      <c r="BP4" s="101" t="s">
        <v>93</v>
      </c>
      <c r="BQ4" s="105"/>
    </row>
    <row r="5" spans="1:69" s="107" customFormat="1">
      <c r="A5" s="106"/>
      <c r="B5" s="107" t="s">
        <v>94</v>
      </c>
      <c r="D5" s="108" t="s">
        <v>95</v>
      </c>
      <c r="E5" s="109"/>
      <c r="F5" s="109"/>
      <c r="G5" s="113" t="s">
        <v>96</v>
      </c>
      <c r="H5" s="109"/>
      <c r="I5" s="110"/>
      <c r="J5" s="111" t="s">
        <v>97</v>
      </c>
      <c r="K5" s="110"/>
      <c r="L5" s="109"/>
      <c r="M5" s="97"/>
      <c r="N5" s="107" t="s">
        <v>94</v>
      </c>
      <c r="P5" s="107" t="s">
        <v>95</v>
      </c>
      <c r="Q5" s="109"/>
      <c r="R5" s="109"/>
      <c r="S5" s="113" t="s">
        <v>96</v>
      </c>
      <c r="T5" s="109"/>
      <c r="U5" s="110"/>
      <c r="V5" s="111" t="s">
        <v>97</v>
      </c>
      <c r="W5" s="110"/>
      <c r="X5" s="109"/>
      <c r="Y5" s="97"/>
      <c r="Z5" s="107" t="s">
        <v>94</v>
      </c>
      <c r="AB5" s="107" t="s">
        <v>95</v>
      </c>
      <c r="AC5" s="109"/>
      <c r="AD5" s="113" t="s">
        <v>96</v>
      </c>
      <c r="AE5" s="109"/>
      <c r="AF5" s="110"/>
      <c r="AG5" s="111" t="s">
        <v>98</v>
      </c>
      <c r="AH5" s="110"/>
      <c r="AI5" s="109"/>
      <c r="AJ5" s="97"/>
      <c r="AK5" s="107" t="s">
        <v>94</v>
      </c>
      <c r="AM5" s="107" t="s">
        <v>95</v>
      </c>
      <c r="AN5" s="109"/>
      <c r="AO5" s="113" t="s">
        <v>96</v>
      </c>
      <c r="AP5" s="109"/>
      <c r="AQ5" s="110"/>
      <c r="AR5" s="111" t="s">
        <v>98</v>
      </c>
      <c r="AS5" s="110"/>
      <c r="AT5" s="109"/>
      <c r="AU5" s="97"/>
      <c r="AV5" s="107" t="s">
        <v>94</v>
      </c>
      <c r="AX5" s="107" t="s">
        <v>95</v>
      </c>
      <c r="AY5" s="109"/>
      <c r="AZ5" s="113" t="s">
        <v>96</v>
      </c>
      <c r="BA5" s="109"/>
      <c r="BB5" s="110"/>
      <c r="BC5" s="111" t="s">
        <v>98</v>
      </c>
      <c r="BD5" s="110"/>
      <c r="BE5" s="109"/>
      <c r="BF5" s="106"/>
      <c r="BI5" s="100"/>
      <c r="BJ5" s="114">
        <f>SUM(D7:D36)+SUM(P7:P36)+SUM(AB7:AB37)+SUM(AM7:AM36)+SUM(AX7:AX36)</f>
        <v>19174</v>
      </c>
      <c r="BK5" s="102"/>
      <c r="BL5" s="115">
        <f>SUM(J7:J10,J16:J19,J25:J28,J34:J36,J37)</f>
        <v>8.0324544393717012</v>
      </c>
      <c r="BM5" s="115">
        <f>SUM(V7:V10,V16:V19,V25:V28,V34:V36,V37)</f>
        <v>6.4803932330881491</v>
      </c>
      <c r="BN5" s="115">
        <f>SUM(AG7:AG10,AG16:AG19,AG25:AG28,AG34:AG36,AG37)</f>
        <v>7.8721871315033756</v>
      </c>
      <c r="BO5" s="115">
        <f>SUM(AR7:AR10,AR16:AR19,AR25:AR28,AR34:AR36,AR37)</f>
        <v>5.7395806084800389</v>
      </c>
      <c r="BP5" s="115">
        <f>SUM(BC7:BC10,BC16:BC19,BC25:BC28,BC34:BC36,BC37)</f>
        <v>3.3789673592673446</v>
      </c>
      <c r="BQ5" s="116"/>
    </row>
    <row r="6" spans="1:69" s="107" customFormat="1">
      <c r="A6" s="106"/>
      <c r="B6" s="107" t="s">
        <v>99</v>
      </c>
      <c r="D6" s="108" t="s">
        <v>100</v>
      </c>
      <c r="E6" s="117">
        <v>0.35416666666666669</v>
      </c>
      <c r="F6" s="117">
        <v>0.41666666666666669</v>
      </c>
      <c r="G6" s="117">
        <v>0.54166666666666663</v>
      </c>
      <c r="H6" s="117">
        <v>0.66666666666666663</v>
      </c>
      <c r="I6" s="118"/>
      <c r="J6" s="119"/>
      <c r="K6" s="118"/>
      <c r="L6" s="120">
        <v>0.79166666666666663</v>
      </c>
      <c r="M6" s="97"/>
      <c r="N6" s="107" t="s">
        <v>99</v>
      </c>
      <c r="P6" s="107" t="s">
        <v>100</v>
      </c>
      <c r="Q6" s="117">
        <v>0.35416666666666669</v>
      </c>
      <c r="R6" s="117">
        <v>0.41666666666666669</v>
      </c>
      <c r="S6" s="117">
        <v>0.54166666666666663</v>
      </c>
      <c r="T6" s="117">
        <v>0.66666666666666663</v>
      </c>
      <c r="U6" s="118"/>
      <c r="V6" s="119"/>
      <c r="W6" s="118"/>
      <c r="X6" s="120">
        <v>0.79166666666666663</v>
      </c>
      <c r="Y6" s="97"/>
      <c r="Z6" s="107" t="s">
        <v>99</v>
      </c>
      <c r="AB6" s="107" t="s">
        <v>100</v>
      </c>
      <c r="AC6" s="117">
        <v>0.41666666666666669</v>
      </c>
      <c r="AD6" s="117">
        <v>0.54166666666666663</v>
      </c>
      <c r="AE6" s="117">
        <v>0.66666666666666663</v>
      </c>
      <c r="AF6" s="118"/>
      <c r="AG6" s="119"/>
      <c r="AH6" s="118"/>
      <c r="AI6" s="120">
        <v>0.79166666666666663</v>
      </c>
      <c r="AJ6" s="97"/>
      <c r="AK6" s="107" t="s">
        <v>99</v>
      </c>
      <c r="AM6" s="107" t="s">
        <v>100</v>
      </c>
      <c r="AN6" s="117">
        <v>0.41666666666666669</v>
      </c>
      <c r="AO6" s="117">
        <v>0.54166666666666663</v>
      </c>
      <c r="AP6" s="117">
        <v>0.66666666666666663</v>
      </c>
      <c r="AQ6" s="118"/>
      <c r="AR6" s="119"/>
      <c r="AS6" s="118"/>
      <c r="AT6" s="120">
        <v>0.79166666666666663</v>
      </c>
      <c r="AU6" s="97"/>
      <c r="AV6" s="107" t="s">
        <v>99</v>
      </c>
      <c r="AX6" s="107" t="s">
        <v>100</v>
      </c>
      <c r="AY6" s="117">
        <v>0.41666666666666669</v>
      </c>
      <c r="AZ6" s="117">
        <v>0.54166666666666663</v>
      </c>
      <c r="BA6" s="117">
        <v>0.66666666666666663</v>
      </c>
      <c r="BB6" s="118"/>
      <c r="BC6" s="119"/>
      <c r="BD6" s="118"/>
      <c r="BE6" s="120">
        <v>0.79166666666666663</v>
      </c>
      <c r="BF6" s="106"/>
      <c r="BI6" s="100"/>
      <c r="BJ6" s="101" t="s">
        <v>101</v>
      </c>
      <c r="BK6" s="102"/>
      <c r="BL6" s="121"/>
      <c r="BM6" s="121"/>
      <c r="BN6" s="121" t="s">
        <v>102</v>
      </c>
      <c r="BO6" s="121"/>
      <c r="BP6" s="121"/>
      <c r="BQ6" s="105"/>
    </row>
    <row r="7" spans="1:69">
      <c r="A7" s="83"/>
      <c r="B7" s="79" t="s">
        <v>103</v>
      </c>
      <c r="D7" s="122">
        <f>[1]Spaces!$B$7</f>
        <v>408</v>
      </c>
      <c r="E7" s="123">
        <f>SUM('[1]% Occupancy at 0830'!$B$7)</f>
        <v>0.1053921568627451</v>
      </c>
      <c r="F7" s="123">
        <f>SUM('[1]% Occupancy at 1000'!$B$7)</f>
        <v>0.28921568627450983</v>
      </c>
      <c r="G7" s="123">
        <f>SUM('[1]% Occupancy at 1300'!$B$7)</f>
        <v>0.5</v>
      </c>
      <c r="H7" s="123">
        <f>SUM('[1]% Occupancy at 1600'!$B$7)</f>
        <v>0.30882352941176472</v>
      </c>
      <c r="I7" s="124"/>
      <c r="J7" s="123">
        <f>AVERAGE(E7:H7)</f>
        <v>0.30085784313725494</v>
      </c>
      <c r="K7" s="124"/>
      <c r="L7" s="123">
        <f>SUM('[1]% Occupancy at 1900'!$B$7)</f>
        <v>0.18627450980392157</v>
      </c>
      <c r="M7" s="94"/>
      <c r="N7" s="79" t="s">
        <v>103</v>
      </c>
      <c r="P7" s="122">
        <f>[1]Spaces!$B$12</f>
        <v>93</v>
      </c>
      <c r="Q7" s="125">
        <f>SUM('[1]% Occupancy at 0830'!$B$12)</f>
        <v>0.20430107526881722</v>
      </c>
      <c r="R7" s="125">
        <f>SUM('[1]% Occupancy at 1000'!$B$12)</f>
        <v>0.22580645161290322</v>
      </c>
      <c r="S7" s="125">
        <f>SUM('[1]% Occupancy at 1300'!$B$12)</f>
        <v>0.30107526881720431</v>
      </c>
      <c r="T7" s="125">
        <f>SUM('[1]% Occupancy at 1600'!$B$12)</f>
        <v>0.29032258064516131</v>
      </c>
      <c r="U7" s="124"/>
      <c r="V7" s="125">
        <f>AVERAGE(Q7:T7)</f>
        <v>0.2553763440860215</v>
      </c>
      <c r="W7" s="124"/>
      <c r="X7" s="125">
        <f>SUM('[1]% Occupancy at 1900'!$B$12)</f>
        <v>6.4516129032258063E-2</v>
      </c>
      <c r="Y7" s="94"/>
      <c r="Z7" s="79" t="s">
        <v>103</v>
      </c>
      <c r="AB7" s="122">
        <f>[1]Spaces!$B$17</f>
        <v>0</v>
      </c>
      <c r="AF7" s="126"/>
      <c r="AH7" s="126"/>
      <c r="AJ7" s="94"/>
      <c r="AK7" s="79" t="s">
        <v>103</v>
      </c>
      <c r="AM7" s="122">
        <f>[1]Spaces!$B$22</f>
        <v>0</v>
      </c>
      <c r="AQ7" s="126"/>
      <c r="AS7" s="126"/>
      <c r="AU7" s="94"/>
      <c r="AV7" s="79" t="s">
        <v>103</v>
      </c>
      <c r="AX7" s="122">
        <f>[1]Spaces!$B$27</f>
        <v>0</v>
      </c>
      <c r="AY7" s="127"/>
      <c r="AZ7" s="127"/>
      <c r="BA7" s="127"/>
      <c r="BB7" s="118"/>
      <c r="BC7" s="119"/>
      <c r="BD7" s="118"/>
      <c r="BE7" s="127"/>
      <c r="BF7" s="83"/>
      <c r="BI7" s="100"/>
      <c r="BJ7" s="114">
        <f>SUM([1]Spaces!B31:G31)</f>
        <v>19174</v>
      </c>
      <c r="BK7" s="102"/>
      <c r="BL7" s="128">
        <f>SUM('[1]0830 to 1600 Average as %'!B7,'[1]0830 to 1600 Average as %'!C7,'[1]0830 to 1600 Average as %'!F7,'[1]0830 to 1600 Average as %'!F8,'[1]0830 to 1600 Average as %'!G8,'[1]0830 to 1600 Average as %'!B9,'[1]0830 to 1600 Average as %'!C9,'[1]0830 to 1600 Average as %'!F9,'[1]0830 to 1600 Average as %'!B10,'[1]0830 to 1600 Average as %'!C10,'[1]0830 to 1600 Average as %'!D10)</f>
        <v>8.0324544393717012</v>
      </c>
      <c r="BM7" s="128">
        <f>SUM('[1]0830 to 1600 Average as %'!B12:D13,'[1]0830 to 1600 Average as %'!C14,'[1]0830 to 1600 Average as %'!C15,'[1]0830 to 1600 Average as %'!D14)</f>
        <v>6.4803932330881491</v>
      </c>
      <c r="BN7" s="128">
        <f>SUM('[1]0830 to 1600 Average as %'!C17:D18,'[1]0830 to 1600 Average as %'!B19:D20,'[1]0830 to 1600 Average as %'!G20)</f>
        <v>7.8721871315033756</v>
      </c>
      <c r="BO7" s="128">
        <f>SUM('[1]0830 to 1600 Average as %'!C22:D22,'[1]0830 to 1600 Average as %'!B23:B24,'[1]0830 to 1600 Average as %'!C24:D25,'[1]0830 to 1600 Average as %'!D23,'[1]0830 to 1600 Average as %'!G24)</f>
        <v>5.7395806084800389</v>
      </c>
      <c r="BP7" s="128">
        <f>SUM('[1]0830 to 1600 Average as %'!B29:B30,'[1]0830 to 1600 Average as %'!C27,'[1]0830 to 1600 Average as %'!C29,'[1]0830 to 1600 Average as %'!D27:D30,'[1]0830 to 1600 Average as %'!G29)</f>
        <v>3.3789673592673446</v>
      </c>
      <c r="BQ7" s="105"/>
    </row>
    <row r="8" spans="1:69">
      <c r="A8" s="83"/>
      <c r="B8" s="79" t="s">
        <v>104</v>
      </c>
      <c r="D8" s="122">
        <f>[1]Spaces!$C$7</f>
        <v>590</v>
      </c>
      <c r="E8" s="123">
        <f>SUM('[1]% Occupancy at 0830'!$C$7)</f>
        <v>0.84067796610169487</v>
      </c>
      <c r="F8" s="123">
        <f>SUM('[1]% Occupancy at 1000'!$C$7)</f>
        <v>0.94067796610169496</v>
      </c>
      <c r="G8" s="123">
        <f>SUM('[1]% Occupancy at 1300'!$C$7)</f>
        <v>0.92711864406779665</v>
      </c>
      <c r="H8" s="123">
        <f>SUM('[1]% Occupancy at 1600'!$C$7)</f>
        <v>0.89491525423728813</v>
      </c>
      <c r="I8" s="124"/>
      <c r="J8" s="123">
        <f>AVERAGE(E8:H8)</f>
        <v>0.90084745762711871</v>
      </c>
      <c r="K8" s="124"/>
      <c r="L8" s="123">
        <f>SUM('[1]% Occupancy at 1900'!$C$7)</f>
        <v>0.28474576271186441</v>
      </c>
      <c r="M8" s="94"/>
      <c r="N8" s="79" t="s">
        <v>104</v>
      </c>
      <c r="P8" s="122">
        <f>[1]Spaces!$C$12</f>
        <v>1134</v>
      </c>
      <c r="Q8" s="125">
        <f>SUM('[1]% Occupancy at 0830'!$C$12)</f>
        <v>0.98765432098765427</v>
      </c>
      <c r="R8" s="125">
        <f>SUM('[1]% Occupancy at 1000'!$C$12)</f>
        <v>0.9585537918871252</v>
      </c>
      <c r="S8" s="125">
        <f>SUM('[1]% Occupancy at 1300'!$C$12)</f>
        <v>0.99735449735449733</v>
      </c>
      <c r="T8" s="125">
        <f>SUM('[1]% Occupancy at 1600'!$C$12)</f>
        <v>0.95326278659611996</v>
      </c>
      <c r="U8" s="124"/>
      <c r="V8" s="125">
        <f>AVERAGE(Q8:T8)</f>
        <v>0.97420634920634919</v>
      </c>
      <c r="W8" s="124"/>
      <c r="X8" s="125">
        <f>SUM('[1]% Occupancy at 1900'!$C$12)</f>
        <v>8.0246913580246909E-2</v>
      </c>
      <c r="Y8" s="94"/>
      <c r="Z8" s="79" t="s">
        <v>104</v>
      </c>
      <c r="AB8" s="129">
        <f>[1]Spaces!$C$17</f>
        <v>973</v>
      </c>
      <c r="AC8" s="130">
        <f>SUM('[1]% Occupancy at 1000'!$C$17)</f>
        <v>0.99897225077081198</v>
      </c>
      <c r="AD8" s="130">
        <f>SUM('[1]% Occupancy at 1300'!$C$17)</f>
        <v>0.99794450154162384</v>
      </c>
      <c r="AE8" s="130">
        <f>SUM('[1]% Occupancy at 1600'!$C$17)</f>
        <v>0.92497430626927035</v>
      </c>
      <c r="AF8" s="131"/>
      <c r="AG8" s="130">
        <f t="shared" ref="AG8:AG9" si="0">AVERAGE(AC8:AE8)</f>
        <v>0.97396368619390206</v>
      </c>
      <c r="AH8" s="131"/>
      <c r="AI8" s="130">
        <f>SUM('[1]% Occupancy at 1900'!$C$17)</f>
        <v>0.2733812949640288</v>
      </c>
      <c r="AJ8" s="94"/>
      <c r="AK8" s="132" t="s">
        <v>104</v>
      </c>
      <c r="AL8" s="132"/>
      <c r="AM8" s="129">
        <f>[1]Spaces!$C$22</f>
        <v>737</v>
      </c>
      <c r="AN8" s="130">
        <f>SUM('[1]% Occupancy at 1000'!$C$22)</f>
        <v>0.81546811397557661</v>
      </c>
      <c r="AO8" s="130">
        <f>SUM('[1]% Occupancy at 1300'!$C$22)</f>
        <v>0.99457259158751699</v>
      </c>
      <c r="AP8" s="130">
        <f>SUM('[1]% Occupancy at 1600'!$C$22)</f>
        <v>0.8100407055630936</v>
      </c>
      <c r="AQ8" s="131"/>
      <c r="AR8" s="130">
        <f t="shared" ref="AR8:AR9" si="1">AVERAGE(AN8:AP8)</f>
        <v>0.87336047037539577</v>
      </c>
      <c r="AS8" s="131"/>
      <c r="AT8" s="130">
        <f>SUM('[1]% Occupancy at 1900'!$C$22)</f>
        <v>0.17367706919945725</v>
      </c>
      <c r="AU8" s="94"/>
      <c r="AV8" s="132" t="s">
        <v>104</v>
      </c>
      <c r="AW8" s="132"/>
      <c r="AX8" s="129">
        <f>[1]Spaces!$C$27</f>
        <v>1263</v>
      </c>
      <c r="AY8" s="130">
        <f>SUM('[1]% Occupancy at 1000'!$C$27)</f>
        <v>0.48693586698337293</v>
      </c>
      <c r="AZ8" s="130">
        <f>SUM('[1]% Occupancy at 1300'!$C$27)</f>
        <v>0.61441013460015836</v>
      </c>
      <c r="BA8" s="130">
        <f>SUM('[1]% Occupancy at 1600'!$C$27)</f>
        <v>0.52652414885193988</v>
      </c>
      <c r="BB8" s="131"/>
      <c r="BC8" s="130">
        <f t="shared" ref="BC8:BC9" si="2">AVERAGE(AY8:BA8)</f>
        <v>0.54262338347849037</v>
      </c>
      <c r="BD8" s="131"/>
      <c r="BE8" s="130">
        <f>SUM('[1]% Occupancy at 1900'!$C$27)</f>
        <v>0.18527315914489312</v>
      </c>
      <c r="BF8" s="83"/>
      <c r="BI8" s="100"/>
      <c r="BJ8" s="101" t="s">
        <v>105</v>
      </c>
      <c r="BK8" s="102"/>
      <c r="BL8" s="101" t="s">
        <v>105</v>
      </c>
      <c r="BM8" s="101" t="s">
        <v>105</v>
      </c>
      <c r="BN8" s="101" t="s">
        <v>105</v>
      </c>
      <c r="BO8" s="101" t="s">
        <v>105</v>
      </c>
      <c r="BP8" s="101" t="s">
        <v>105</v>
      </c>
      <c r="BQ8" s="105"/>
    </row>
    <row r="9" spans="1:69">
      <c r="A9" s="83"/>
      <c r="B9" s="79" t="s">
        <v>106</v>
      </c>
      <c r="D9" s="122">
        <f>[1]Spaces!$D$7</f>
        <v>0</v>
      </c>
      <c r="E9" s="133"/>
      <c r="F9" s="133"/>
      <c r="G9" s="133"/>
      <c r="H9" s="133"/>
      <c r="I9" s="124"/>
      <c r="J9" s="134"/>
      <c r="K9" s="124"/>
      <c r="L9" s="135"/>
      <c r="M9" s="94"/>
      <c r="N9" s="79" t="s">
        <v>106</v>
      </c>
      <c r="P9" s="122">
        <f>[1]Spaces!$D$12</f>
        <v>35</v>
      </c>
      <c r="Q9" s="125">
        <f>SUM('[1]% Occupancy at 0830'!$D$12)</f>
        <v>0</v>
      </c>
      <c r="R9" s="125">
        <f>SUM('[1]% Occupancy at 1000'!$D$12)</f>
        <v>0.22857142857142856</v>
      </c>
      <c r="S9" s="125">
        <f>SUM('[1]% Occupancy at 1300'!$D$12)</f>
        <v>0.8571428571428571</v>
      </c>
      <c r="T9" s="125">
        <f>SUM('[1]% Occupancy at 1600'!$D$12)</f>
        <v>0.68571428571428572</v>
      </c>
      <c r="U9" s="124"/>
      <c r="V9" s="125">
        <f>AVERAGE(Q9:T9)</f>
        <v>0.44285714285714284</v>
      </c>
      <c r="W9" s="124"/>
      <c r="X9" s="125">
        <f>SUM('[1]% Occupancy at 1900'!$D$12)</f>
        <v>8.5714285714285715E-2</v>
      </c>
      <c r="Y9" s="94"/>
      <c r="Z9" s="79" t="s">
        <v>106</v>
      </c>
      <c r="AB9" s="129">
        <f>[1]Spaces!$D$17</f>
        <v>107</v>
      </c>
      <c r="AC9" s="130">
        <f>SUM('[1]% Occupancy at 1000'!$D$17)</f>
        <v>0.79439252336448596</v>
      </c>
      <c r="AD9" s="130">
        <f>SUM('[1]% Occupancy at 1300'!$D$17)</f>
        <v>0.71028037383177567</v>
      </c>
      <c r="AE9" s="130">
        <f>SUM('[1]% Occupancy at 1600'!$D$17)</f>
        <v>0.31775700934579437</v>
      </c>
      <c r="AF9" s="131"/>
      <c r="AG9" s="130">
        <f t="shared" si="0"/>
        <v>0.60747663551401865</v>
      </c>
      <c r="AH9" s="131"/>
      <c r="AI9" s="130">
        <f>SUM('[1]% Occupancy at 1900'!$D$17)</f>
        <v>0.13084112149532709</v>
      </c>
      <c r="AJ9" s="94"/>
      <c r="AK9" s="132" t="s">
        <v>106</v>
      </c>
      <c r="AL9" s="132"/>
      <c r="AM9" s="129">
        <f>[1]Spaces!$D$22</f>
        <v>258</v>
      </c>
      <c r="AN9" s="130">
        <f>SUM('[1]% Occupancy at 1000'!$D$22)</f>
        <v>0.16666666666666666</v>
      </c>
      <c r="AO9" s="130">
        <f>SUM('[1]% Occupancy at 1300'!$D$22)</f>
        <v>0.41860465116279072</v>
      </c>
      <c r="AP9" s="130">
        <f>SUM('[1]% Occupancy at 1600'!$D$22)</f>
        <v>0.21705426356589147</v>
      </c>
      <c r="AQ9" s="131"/>
      <c r="AR9" s="130">
        <f t="shared" si="1"/>
        <v>0.26744186046511631</v>
      </c>
      <c r="AS9" s="131"/>
      <c r="AT9" s="130">
        <f>SUM('[1]% Occupancy at 1900'!$D$22)</f>
        <v>0.27906976744186046</v>
      </c>
      <c r="AU9" s="94"/>
      <c r="AV9" s="132" t="s">
        <v>106</v>
      </c>
      <c r="AW9" s="132"/>
      <c r="AX9" s="129">
        <f>[1]Spaces!$D$27</f>
        <v>137</v>
      </c>
      <c r="AY9" s="130">
        <f>SUM('[1]% Occupancy at 1000'!$D$27)</f>
        <v>2.1897810218978103E-2</v>
      </c>
      <c r="AZ9" s="130">
        <f>SUM('[1]% Occupancy at 1300'!$D$27)</f>
        <v>7.2992700729927005E-3</v>
      </c>
      <c r="BA9" s="130">
        <f>SUM('[1]% Occupancy at 1600'!$D$27)</f>
        <v>2.1897810218978103E-2</v>
      </c>
      <c r="BB9" s="131"/>
      <c r="BC9" s="130">
        <f t="shared" si="2"/>
        <v>1.7031630170316302E-2</v>
      </c>
      <c r="BD9" s="131"/>
      <c r="BE9" s="130">
        <f>SUM('[1]% Occupancy at 1900'!$D$27)</f>
        <v>2.1897810218978103E-2</v>
      </c>
      <c r="BF9" s="83"/>
      <c r="BI9" s="100"/>
      <c r="BJ9" s="136">
        <f>SUM(BJ5-BJ7)</f>
        <v>0</v>
      </c>
      <c r="BK9" s="102"/>
      <c r="BL9" s="136">
        <f t="shared" ref="BL9:BP9" si="3">SUM(BL5-BL7)</f>
        <v>0</v>
      </c>
      <c r="BM9" s="136">
        <f t="shared" si="3"/>
        <v>0</v>
      </c>
      <c r="BN9" s="136">
        <f t="shared" si="3"/>
        <v>0</v>
      </c>
      <c r="BO9" s="136">
        <f t="shared" si="3"/>
        <v>0</v>
      </c>
      <c r="BP9" s="136">
        <f t="shared" si="3"/>
        <v>0</v>
      </c>
      <c r="BQ9" s="105"/>
    </row>
    <row r="10" spans="1:69">
      <c r="A10" s="83"/>
      <c r="B10" s="79" t="s">
        <v>107</v>
      </c>
      <c r="D10" s="122">
        <f>[1]Spaces!$F$7</f>
        <v>63</v>
      </c>
      <c r="E10" s="123">
        <f>SUM('[1]% Occupancy at 0830'!$F$7)</f>
        <v>0.93650793650793651</v>
      </c>
      <c r="F10" s="123">
        <f>SUM('[1]% Occupancy at 1000'!$F$7)</f>
        <v>1</v>
      </c>
      <c r="G10" s="123">
        <f>SUM('[1]% Occupancy at 1300'!$F$7)</f>
        <v>1</v>
      </c>
      <c r="H10" s="123">
        <f>SUM('[1]% Occupancy at 1600'!$F$7)</f>
        <v>0.88888888888888884</v>
      </c>
      <c r="I10" s="124"/>
      <c r="J10" s="123">
        <f>AVERAGE(E10:H10)</f>
        <v>0.95634920634920639</v>
      </c>
      <c r="K10" s="124"/>
      <c r="L10" s="123">
        <f>SUM('[1]% Occupancy at 1900'!$F$7)</f>
        <v>0.46031746031746029</v>
      </c>
      <c r="M10" s="94"/>
      <c r="Q10" s="135"/>
      <c r="R10" s="135"/>
      <c r="S10" s="135"/>
      <c r="T10" s="135"/>
      <c r="U10" s="135"/>
      <c r="V10" s="135"/>
      <c r="W10" s="135"/>
      <c r="X10" s="135"/>
      <c r="Y10" s="94"/>
      <c r="AB10" s="132"/>
      <c r="AC10" s="132"/>
      <c r="AD10" s="132"/>
      <c r="AE10" s="132"/>
      <c r="AF10" s="132"/>
      <c r="AG10" s="132"/>
      <c r="AH10" s="132"/>
      <c r="AI10" s="132"/>
      <c r="AJ10" s="94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94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83"/>
      <c r="BI10" s="100"/>
      <c r="BJ10" s="102"/>
      <c r="BK10" s="102"/>
      <c r="BL10" s="102"/>
      <c r="BM10" s="104"/>
      <c r="BN10" s="104"/>
      <c r="BO10" s="104"/>
      <c r="BP10" s="137"/>
      <c r="BQ10" s="105"/>
    </row>
    <row r="11" spans="1:69">
      <c r="A11" s="83"/>
      <c r="E11" s="138"/>
      <c r="F11" s="138"/>
      <c r="G11" s="138"/>
      <c r="H11" s="138"/>
      <c r="I11" s="138"/>
      <c r="J11" s="138"/>
      <c r="K11" s="139"/>
      <c r="L11" s="138"/>
      <c r="M11" s="94"/>
      <c r="Q11" s="138"/>
      <c r="R11" s="138"/>
      <c r="S11" s="138"/>
      <c r="T11" s="138"/>
      <c r="U11" s="138"/>
      <c r="V11" s="138"/>
      <c r="W11" s="138"/>
      <c r="X11" s="138"/>
      <c r="Y11" s="94"/>
      <c r="AB11" s="132"/>
      <c r="AC11" s="132"/>
      <c r="AD11" s="132"/>
      <c r="AE11" s="132"/>
      <c r="AF11" s="132"/>
      <c r="AG11" s="132"/>
      <c r="AH11" s="132"/>
      <c r="AI11" s="132"/>
      <c r="AJ11" s="94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94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83"/>
      <c r="BI11" s="100"/>
      <c r="BJ11" s="140" t="str">
        <f>[1]Spaces!$F$4</f>
        <v>Tuesday</v>
      </c>
      <c r="BK11" s="102"/>
      <c r="BL11" s="102"/>
      <c r="BM11" s="104"/>
      <c r="BN11" s="104"/>
      <c r="BO11" s="104"/>
      <c r="BP11" s="137"/>
      <c r="BQ11" s="105"/>
    </row>
    <row r="12" spans="1:69">
      <c r="A12" s="83"/>
      <c r="B12" s="83"/>
      <c r="C12" s="83"/>
      <c r="D12" s="141"/>
      <c r="E12" s="139"/>
      <c r="F12" s="142"/>
      <c r="G12" s="142"/>
      <c r="H12" s="142"/>
      <c r="I12" s="142"/>
      <c r="J12" s="142"/>
      <c r="K12" s="142"/>
      <c r="L12" s="142"/>
      <c r="M12" s="98"/>
      <c r="N12" s="94"/>
      <c r="O12" s="94"/>
      <c r="P12" s="94"/>
      <c r="Q12" s="142"/>
      <c r="R12" s="143" t="s">
        <v>108</v>
      </c>
      <c r="S12" s="142"/>
      <c r="T12" s="142"/>
      <c r="U12" s="142"/>
      <c r="V12" s="142"/>
      <c r="W12" s="142"/>
      <c r="X12" s="142"/>
      <c r="Y12" s="98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8"/>
      <c r="AK12" s="94"/>
      <c r="AL12" s="94"/>
      <c r="AM12" s="94"/>
      <c r="AN12" s="99" t="s">
        <v>108</v>
      </c>
      <c r="AO12" s="94"/>
      <c r="AP12" s="94"/>
      <c r="AQ12" s="94"/>
      <c r="AR12" s="94"/>
      <c r="AS12" s="94"/>
      <c r="AT12" s="94"/>
      <c r="AU12" s="98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I12" s="100"/>
      <c r="BJ12" s="140" t="str">
        <f>[1]Spaces!$G$4</f>
        <v>9th June 2015</v>
      </c>
      <c r="BK12" s="102"/>
      <c r="BL12" s="102"/>
      <c r="BM12" s="104"/>
      <c r="BN12" s="104"/>
      <c r="BO12" s="104"/>
      <c r="BP12" s="137"/>
      <c r="BQ12" s="105"/>
    </row>
    <row r="13" spans="1:69" s="107" customFormat="1">
      <c r="A13" s="106"/>
      <c r="B13" s="107" t="s">
        <v>109</v>
      </c>
      <c r="D13" s="108"/>
      <c r="E13" s="144"/>
      <c r="F13" s="144"/>
      <c r="G13" s="144"/>
      <c r="H13" s="144"/>
      <c r="I13" s="145"/>
      <c r="J13" s="146" t="s">
        <v>83</v>
      </c>
      <c r="K13" s="145"/>
      <c r="L13" s="144"/>
      <c r="M13" s="97"/>
      <c r="N13" s="107" t="s">
        <v>110</v>
      </c>
      <c r="Q13" s="144"/>
      <c r="R13" s="144"/>
      <c r="S13" s="144"/>
      <c r="T13" s="144"/>
      <c r="U13" s="145"/>
      <c r="V13" s="146" t="s">
        <v>83</v>
      </c>
      <c r="W13" s="145"/>
      <c r="X13" s="144"/>
      <c r="Y13" s="97"/>
      <c r="Z13" s="107" t="s">
        <v>111</v>
      </c>
      <c r="AB13" s="147"/>
      <c r="AC13" s="109"/>
      <c r="AD13" s="109"/>
      <c r="AE13" s="109"/>
      <c r="AF13" s="110"/>
      <c r="AG13" s="111" t="s">
        <v>83</v>
      </c>
      <c r="AH13" s="110"/>
      <c r="AI13" s="109"/>
      <c r="AJ13" s="97"/>
      <c r="AK13" s="147" t="s">
        <v>112</v>
      </c>
      <c r="AL13" s="147"/>
      <c r="AM13" s="147"/>
      <c r="AN13" s="109"/>
      <c r="AO13" s="109"/>
      <c r="AP13" s="109"/>
      <c r="AQ13" s="110"/>
      <c r="AR13" s="111" t="s">
        <v>83</v>
      </c>
      <c r="AS13" s="110"/>
      <c r="AT13" s="109"/>
      <c r="AU13" s="97"/>
      <c r="AV13" s="147" t="s">
        <v>113</v>
      </c>
      <c r="AW13" s="147"/>
      <c r="AX13" s="147"/>
      <c r="AY13" s="109"/>
      <c r="AZ13" s="109"/>
      <c r="BA13" s="109"/>
      <c r="BB13" s="110"/>
      <c r="BC13" s="111" t="s">
        <v>83</v>
      </c>
      <c r="BD13" s="110"/>
      <c r="BE13" s="109"/>
      <c r="BF13" s="97"/>
      <c r="BI13" s="148"/>
      <c r="BJ13" s="149"/>
      <c r="BK13" s="149"/>
      <c r="BL13" s="149"/>
      <c r="BM13" s="150"/>
      <c r="BN13" s="150"/>
      <c r="BO13" s="150"/>
      <c r="BP13" s="151"/>
      <c r="BQ13" s="152"/>
    </row>
    <row r="14" spans="1:69" s="107" customFormat="1">
      <c r="A14" s="106"/>
      <c r="B14" s="107" t="s">
        <v>94</v>
      </c>
      <c r="D14" s="108" t="s">
        <v>95</v>
      </c>
      <c r="E14" s="144"/>
      <c r="F14" s="144"/>
      <c r="G14" s="153" t="s">
        <v>96</v>
      </c>
      <c r="H14" s="144"/>
      <c r="I14" s="145"/>
      <c r="J14" s="146" t="s">
        <v>97</v>
      </c>
      <c r="K14" s="145"/>
      <c r="L14" s="144"/>
      <c r="M14" s="97"/>
      <c r="N14" s="107" t="s">
        <v>94</v>
      </c>
      <c r="P14" s="107" t="s">
        <v>95</v>
      </c>
      <c r="Q14" s="144"/>
      <c r="R14" s="144"/>
      <c r="S14" s="153" t="s">
        <v>96</v>
      </c>
      <c r="T14" s="144"/>
      <c r="U14" s="145"/>
      <c r="V14" s="146" t="s">
        <v>97</v>
      </c>
      <c r="W14" s="145"/>
      <c r="X14" s="144"/>
      <c r="Y14" s="97"/>
      <c r="Z14" s="107" t="s">
        <v>94</v>
      </c>
      <c r="AB14" s="147" t="s">
        <v>95</v>
      </c>
      <c r="AC14" s="109"/>
      <c r="AD14" s="113" t="s">
        <v>96</v>
      </c>
      <c r="AE14" s="109"/>
      <c r="AF14" s="110"/>
      <c r="AG14" s="111" t="s">
        <v>98</v>
      </c>
      <c r="AH14" s="110"/>
      <c r="AI14" s="109"/>
      <c r="AJ14" s="97"/>
      <c r="AK14" s="147" t="s">
        <v>94</v>
      </c>
      <c r="AL14" s="147"/>
      <c r="AM14" s="147" t="s">
        <v>95</v>
      </c>
      <c r="AN14" s="109"/>
      <c r="AO14" s="113" t="s">
        <v>96</v>
      </c>
      <c r="AP14" s="109"/>
      <c r="AQ14" s="110"/>
      <c r="AR14" s="111" t="s">
        <v>98</v>
      </c>
      <c r="AS14" s="110"/>
      <c r="AT14" s="109"/>
      <c r="AU14" s="97"/>
      <c r="AV14" s="147" t="s">
        <v>94</v>
      </c>
      <c r="AW14" s="147"/>
      <c r="AX14" s="147" t="s">
        <v>95</v>
      </c>
      <c r="AY14" s="109"/>
      <c r="AZ14" s="113" t="s">
        <v>96</v>
      </c>
      <c r="BA14" s="109"/>
      <c r="BB14" s="110"/>
      <c r="BC14" s="111" t="s">
        <v>98</v>
      </c>
      <c r="BD14" s="110"/>
      <c r="BE14" s="109"/>
      <c r="BF14" s="97"/>
      <c r="BI14" s="79"/>
      <c r="BJ14" s="79"/>
      <c r="BK14" s="79"/>
      <c r="BL14" s="79"/>
      <c r="BM14" s="79"/>
      <c r="BN14" s="79"/>
      <c r="BO14" s="79"/>
      <c r="BP14" s="79"/>
      <c r="BQ14" s="79"/>
    </row>
    <row r="15" spans="1:69" s="107" customFormat="1">
      <c r="A15" s="106"/>
      <c r="B15" s="107" t="s">
        <v>99</v>
      </c>
      <c r="D15" s="108" t="s">
        <v>100</v>
      </c>
      <c r="E15" s="154">
        <v>0.35416666666666669</v>
      </c>
      <c r="F15" s="154">
        <v>0.41666666666666669</v>
      </c>
      <c r="G15" s="154">
        <v>0.54166666666666663</v>
      </c>
      <c r="H15" s="154">
        <v>0.66666666666666663</v>
      </c>
      <c r="I15" s="155"/>
      <c r="J15" s="156"/>
      <c r="K15" s="155"/>
      <c r="L15" s="157">
        <v>0.79166666666666663</v>
      </c>
      <c r="M15" s="97"/>
      <c r="N15" s="107" t="s">
        <v>99</v>
      </c>
      <c r="P15" s="107" t="s">
        <v>100</v>
      </c>
      <c r="Q15" s="154">
        <v>0.35416666666666669</v>
      </c>
      <c r="R15" s="154">
        <v>0.41666666666666669</v>
      </c>
      <c r="S15" s="154">
        <v>0.54166666666666663</v>
      </c>
      <c r="T15" s="154">
        <v>0.66666666666666663</v>
      </c>
      <c r="U15" s="155"/>
      <c r="V15" s="138"/>
      <c r="W15" s="155"/>
      <c r="X15" s="157">
        <v>0.79166666666666663</v>
      </c>
      <c r="Y15" s="97"/>
      <c r="Z15" s="107" t="s">
        <v>99</v>
      </c>
      <c r="AB15" s="147" t="s">
        <v>100</v>
      </c>
      <c r="AC15" s="117">
        <v>0.41666666666666669</v>
      </c>
      <c r="AD15" s="117">
        <v>0.54166666666666663</v>
      </c>
      <c r="AE15" s="117">
        <v>0.66666666666666663</v>
      </c>
      <c r="AF15" s="118"/>
      <c r="AG15" s="119"/>
      <c r="AH15" s="118"/>
      <c r="AI15" s="120">
        <v>0.79166666666666663</v>
      </c>
      <c r="AJ15" s="97"/>
      <c r="AK15" s="147" t="s">
        <v>99</v>
      </c>
      <c r="AL15" s="147"/>
      <c r="AM15" s="147" t="s">
        <v>100</v>
      </c>
      <c r="AN15" s="117">
        <v>0.41666666666666669</v>
      </c>
      <c r="AO15" s="117">
        <v>0.54166666666666663</v>
      </c>
      <c r="AP15" s="117">
        <v>0.66666666666666663</v>
      </c>
      <c r="AQ15" s="118"/>
      <c r="AR15" s="119"/>
      <c r="AS15" s="118"/>
      <c r="AT15" s="120">
        <v>0.79166666666666663</v>
      </c>
      <c r="AU15" s="97"/>
      <c r="AV15" s="147" t="s">
        <v>99</v>
      </c>
      <c r="AW15" s="147"/>
      <c r="AX15" s="147" t="s">
        <v>100</v>
      </c>
      <c r="AY15" s="117">
        <v>0.41666666666666669</v>
      </c>
      <c r="AZ15" s="117">
        <v>0.54166666666666663</v>
      </c>
      <c r="BA15" s="117">
        <v>0.66666666666666663</v>
      </c>
      <c r="BB15" s="118"/>
      <c r="BC15" s="119"/>
      <c r="BD15" s="118"/>
      <c r="BE15" s="120">
        <v>0.79166666666666663</v>
      </c>
      <c r="BF15" s="97"/>
      <c r="BI15" s="79"/>
      <c r="BJ15" s="79"/>
      <c r="BK15" s="79"/>
      <c r="BL15" s="79"/>
      <c r="BM15" s="79"/>
      <c r="BN15" s="79"/>
      <c r="BO15" s="79"/>
      <c r="BP15" s="79"/>
      <c r="BQ15" s="79"/>
    </row>
    <row r="16" spans="1:69">
      <c r="A16" s="83"/>
      <c r="B16" s="79" t="s">
        <v>103</v>
      </c>
      <c r="D16" s="122">
        <f>[1]Spaces!$B$8</f>
        <v>0</v>
      </c>
      <c r="E16" s="158"/>
      <c r="F16" s="158"/>
      <c r="G16" s="158"/>
      <c r="H16" s="158"/>
      <c r="I16" s="124"/>
      <c r="J16" s="138"/>
      <c r="K16" s="124"/>
      <c r="L16" s="138"/>
      <c r="M16" s="94"/>
      <c r="N16" s="79" t="s">
        <v>103</v>
      </c>
      <c r="P16" s="122">
        <f>[1]Spaces!$B$13</f>
        <v>14</v>
      </c>
      <c r="Q16" s="125">
        <f>SUM('[1]% Occupancy at 0830'!$B$13)</f>
        <v>0.9285714285714286</v>
      </c>
      <c r="R16" s="125">
        <f>SUM('[1]% Occupancy at 1000'!$B$13)</f>
        <v>1</v>
      </c>
      <c r="S16" s="125">
        <f>SUM('[1]% Occupancy at 1300'!$B$13)</f>
        <v>0.5714285714285714</v>
      </c>
      <c r="T16" s="125">
        <f>SUM('[1]% Occupancy at 1600'!$B$13)</f>
        <v>1</v>
      </c>
      <c r="U16" s="124"/>
      <c r="V16" s="125">
        <f>AVERAGE(Q16:T16)</f>
        <v>0.875</v>
      </c>
      <c r="W16" s="124"/>
      <c r="X16" s="125">
        <f>SUM('[1]% Occupancy at 1900'!$B$13)</f>
        <v>0.35714285714285715</v>
      </c>
      <c r="Y16" s="94"/>
      <c r="Z16" s="79" t="s">
        <v>103</v>
      </c>
      <c r="AB16" s="129">
        <f>[1]Spaces!$B$18</f>
        <v>0</v>
      </c>
      <c r="AF16" s="126"/>
      <c r="AH16" s="126"/>
      <c r="AJ16" s="94"/>
      <c r="AK16" s="132" t="s">
        <v>103</v>
      </c>
      <c r="AL16" s="132"/>
      <c r="AM16" s="129">
        <f>[1]Spaces!$B$23</f>
        <v>42</v>
      </c>
      <c r="AN16" s="130">
        <f>SUM('[1]% Occupancy at 1000'!$B$23)</f>
        <v>1</v>
      </c>
      <c r="AO16" s="130">
        <f>SUM('[1]% Occupancy at 1300'!$B$23)</f>
        <v>1</v>
      </c>
      <c r="AP16" s="130">
        <f>SUM('[1]% Occupancy at 1600'!$B$23)</f>
        <v>0.97619047619047616</v>
      </c>
      <c r="AQ16" s="131"/>
      <c r="AR16" s="130">
        <f t="shared" ref="AR16:AR18" si="4">AVERAGE(AN16:AP16)</f>
        <v>0.99206349206349209</v>
      </c>
      <c r="AS16" s="131"/>
      <c r="AT16" s="130">
        <f>SUM('[1]% Occupancy at 1900'!$B$23)</f>
        <v>0.6428571428571429</v>
      </c>
      <c r="AU16" s="94"/>
      <c r="AV16" s="132" t="s">
        <v>103</v>
      </c>
      <c r="AW16" s="132"/>
      <c r="AX16" s="129">
        <f>[1]Spaces!$B$28</f>
        <v>0</v>
      </c>
      <c r="AY16" s="127"/>
      <c r="AZ16" s="127"/>
      <c r="BA16" s="127"/>
      <c r="BB16" s="118"/>
      <c r="BC16" s="119"/>
      <c r="BD16" s="118"/>
      <c r="BE16" s="127"/>
      <c r="BF16" s="94"/>
    </row>
    <row r="17" spans="1:69">
      <c r="A17" s="83"/>
      <c r="B17" s="79" t="s">
        <v>104</v>
      </c>
      <c r="D17" s="122">
        <f>[1]Spaces!$C$8</f>
        <v>0</v>
      </c>
      <c r="E17" s="158"/>
      <c r="F17" s="158"/>
      <c r="G17" s="158"/>
      <c r="H17" s="158"/>
      <c r="I17" s="124"/>
      <c r="J17" s="138"/>
      <c r="K17" s="124"/>
      <c r="L17" s="138"/>
      <c r="M17" s="94"/>
      <c r="N17" s="79" t="s">
        <v>104</v>
      </c>
      <c r="P17" s="122">
        <f>[1]Spaces!$C$13</f>
        <v>750</v>
      </c>
      <c r="Q17" s="125">
        <f>SUM('[1]% Occupancy at 0830'!$C$13)</f>
        <v>1.0066666666666666</v>
      </c>
      <c r="R17" s="125">
        <f>SUM('[1]% Occupancy at 1000'!$C$13)</f>
        <v>1.0066666666666666</v>
      </c>
      <c r="S17" s="125">
        <f>SUM('[1]% Occupancy at 1300'!$C$13)</f>
        <v>1.004</v>
      </c>
      <c r="T17" s="125">
        <f>SUM('[1]% Occupancy at 1600'!$C$13)</f>
        <v>0.92666666666666664</v>
      </c>
      <c r="U17" s="124"/>
      <c r="V17" s="125">
        <f>AVERAGE(Q17:T17)</f>
        <v>0.98599999999999999</v>
      </c>
      <c r="W17" s="124"/>
      <c r="X17" s="125">
        <f>SUM('[1]% Occupancy at 1900'!$C$13)</f>
        <v>0.17866666666666667</v>
      </c>
      <c r="Y17" s="94"/>
      <c r="Z17" s="79" t="s">
        <v>104</v>
      </c>
      <c r="AB17" s="129">
        <f>[1]Spaces!$C$18</f>
        <v>516</v>
      </c>
      <c r="AC17" s="130">
        <f>SUM('[1]% Occupancy at 1000'!$C$18)</f>
        <v>0.99612403100775193</v>
      </c>
      <c r="AD17" s="130">
        <f>SUM('[1]% Occupancy at 1300'!$C$18)</f>
        <v>0.99806201550387597</v>
      </c>
      <c r="AE17" s="130">
        <f>SUM('[1]% Occupancy at 1600'!$C$18)</f>
        <v>0.96511627906976749</v>
      </c>
      <c r="AF17" s="131"/>
      <c r="AG17" s="130">
        <f t="shared" ref="AG17:AG18" si="5">AVERAGE(AC17:AE17)</f>
        <v>0.98643410852713176</v>
      </c>
      <c r="AH17" s="131"/>
      <c r="AI17" s="130">
        <f>SUM('[1]% Occupancy at 1900'!$C$18)</f>
        <v>0.33914728682170542</v>
      </c>
      <c r="AJ17" s="94"/>
      <c r="AK17" s="132" t="s">
        <v>104</v>
      </c>
      <c r="AL17" s="132"/>
      <c r="AM17" s="129">
        <f>[1]Spaces!$C$23</f>
        <v>0</v>
      </c>
      <c r="AN17" s="127"/>
      <c r="AO17" s="127"/>
      <c r="AP17" s="127"/>
      <c r="AQ17" s="118"/>
      <c r="AR17" s="119"/>
      <c r="AS17" s="118"/>
      <c r="AT17" s="127"/>
      <c r="AU17" s="94"/>
      <c r="AV17" s="132" t="s">
        <v>104</v>
      </c>
      <c r="AW17" s="132"/>
      <c r="AX17" s="129">
        <f>[1]Spaces!$C$28</f>
        <v>0</v>
      </c>
      <c r="AY17" s="127"/>
      <c r="AZ17" s="127"/>
      <c r="BA17" s="127"/>
      <c r="BB17" s="118"/>
      <c r="BC17" s="119"/>
      <c r="BD17" s="118"/>
      <c r="BE17" s="127"/>
      <c r="BF17" s="94"/>
    </row>
    <row r="18" spans="1:69">
      <c r="A18" s="83"/>
      <c r="B18" s="79" t="s">
        <v>114</v>
      </c>
      <c r="D18" s="122">
        <f>[1]Spaces!$G$8</f>
        <v>555</v>
      </c>
      <c r="E18" s="123">
        <f>SUM('[1]% Occupancy at 0830'!$G$8)</f>
        <v>0.74774774774774777</v>
      </c>
      <c r="F18" s="123">
        <f>SUM('[1]% Occupancy at 1000'!$G$8)</f>
        <v>0.97477477477477481</v>
      </c>
      <c r="G18" s="123">
        <f>SUM('[1]% Occupancy at 1300'!$G$8)</f>
        <v>0.94054054054054059</v>
      </c>
      <c r="H18" s="123">
        <f>SUM('[1]% Occupancy at 1600'!$G$8)</f>
        <v>0.85225225225225221</v>
      </c>
      <c r="I18" s="124"/>
      <c r="J18" s="123">
        <f>AVERAGE(E18:H18)</f>
        <v>0.87882882882882885</v>
      </c>
      <c r="K18" s="124"/>
      <c r="L18" s="123">
        <f>SUM('[1]% Occupancy at 1900'!$G$8)</f>
        <v>0.47747747747747749</v>
      </c>
      <c r="M18" s="94"/>
      <c r="N18" s="79" t="s">
        <v>106</v>
      </c>
      <c r="P18" s="122">
        <f>[1]Spaces!$D$13</f>
        <v>102</v>
      </c>
      <c r="Q18" s="125">
        <f>SUM('[1]% Occupancy at 0830'!$D$13)</f>
        <v>0.35294117647058826</v>
      </c>
      <c r="R18" s="125">
        <f>SUM('[1]% Occupancy at 1000'!$D$13)</f>
        <v>0.65686274509803921</v>
      </c>
      <c r="S18" s="125">
        <f>SUM('[1]% Occupancy at 1300'!$D$13)</f>
        <v>0.67647058823529416</v>
      </c>
      <c r="T18" s="125">
        <f>SUM('[1]% Occupancy at 1600'!$D$13)</f>
        <v>0.47058823529411764</v>
      </c>
      <c r="U18" s="124"/>
      <c r="V18" s="125">
        <f>AVERAGE(Q18:T18)</f>
        <v>0.53921568627450978</v>
      </c>
      <c r="W18" s="124"/>
      <c r="X18" s="125">
        <f>SUM('[1]% Occupancy at 1900'!$D$13)</f>
        <v>0.38235294117647056</v>
      </c>
      <c r="Y18" s="94"/>
      <c r="Z18" s="79" t="s">
        <v>106</v>
      </c>
      <c r="AB18" s="129">
        <f>[1]Spaces!$D$18</f>
        <v>276</v>
      </c>
      <c r="AC18" s="130">
        <f>SUM('[1]% Occupancy at 1000'!$D$18)</f>
        <v>0.45289855072463769</v>
      </c>
      <c r="AD18" s="130">
        <f>SUM('[1]% Occupancy at 1300'!$D$18)</f>
        <v>0.42753623188405798</v>
      </c>
      <c r="AE18" s="130">
        <f>SUM('[1]% Occupancy at 1600'!$D$18)</f>
        <v>0.18840579710144928</v>
      </c>
      <c r="AF18" s="131"/>
      <c r="AG18" s="130">
        <f t="shared" si="5"/>
        <v>0.356280193236715</v>
      </c>
      <c r="AH18" s="131"/>
      <c r="AI18" s="130">
        <f>SUM('[1]% Occupancy at 1900'!$D$18)</f>
        <v>0.11231884057971014</v>
      </c>
      <c r="AJ18" s="94"/>
      <c r="AK18" s="132" t="s">
        <v>106</v>
      </c>
      <c r="AL18" s="132"/>
      <c r="AM18" s="129">
        <f>[1]Spaces!$D$23</f>
        <v>282</v>
      </c>
      <c r="AN18" s="130">
        <f>SUM('[1]% Occupancy at 1000'!$D$23)</f>
        <v>0.32269503546099293</v>
      </c>
      <c r="AO18" s="130">
        <f>SUM('[1]% Occupancy at 1300'!$D$23)</f>
        <v>0.91134751773049649</v>
      </c>
      <c r="AP18" s="130">
        <f>SUM('[1]% Occupancy at 1600'!$D$23)</f>
        <v>0.71631205673758869</v>
      </c>
      <c r="AQ18" s="131"/>
      <c r="AR18" s="130">
        <f t="shared" si="4"/>
        <v>0.65011820330969272</v>
      </c>
      <c r="AS18" s="131"/>
      <c r="AT18" s="130">
        <f>SUM('[1]% Occupancy at 1900'!$D$23)</f>
        <v>0.56737588652482274</v>
      </c>
      <c r="AU18" s="94"/>
      <c r="AV18" s="132" t="s">
        <v>106</v>
      </c>
      <c r="AW18" s="132"/>
      <c r="AX18" s="129">
        <f>[1]Spaces!$D$28</f>
        <v>1126</v>
      </c>
      <c r="AY18" s="130">
        <f>SUM('[1]% Occupancy at 1000'!$D$28)</f>
        <v>0.12788632326820604</v>
      </c>
      <c r="AZ18" s="130">
        <f>SUM('[1]% Occupancy at 1300'!$D$28)</f>
        <v>0.30728241563055064</v>
      </c>
      <c r="BA18" s="130">
        <f>SUM('[1]% Occupancy at 1600'!$D$28)</f>
        <v>0.31882770870337479</v>
      </c>
      <c r="BB18" s="131"/>
      <c r="BC18" s="130">
        <f t="shared" ref="BC18" si="6">AVERAGE(AY18:BA18)</f>
        <v>0.25133214920071051</v>
      </c>
      <c r="BD18" s="131"/>
      <c r="BE18" s="130">
        <f>SUM('[1]% Occupancy at 1900'!$D$28)</f>
        <v>0.16785079928952043</v>
      </c>
      <c r="BF18" s="94"/>
    </row>
    <row r="19" spans="1:69">
      <c r="A19" s="83"/>
      <c r="B19" s="79" t="s">
        <v>107</v>
      </c>
      <c r="D19" s="122">
        <f>[1]Spaces!$F$8</f>
        <v>285</v>
      </c>
      <c r="E19" s="123">
        <f>SUM('[1]% Occupancy at 0830'!$F$8)</f>
        <v>0.88771929824561402</v>
      </c>
      <c r="F19" s="123">
        <f>SUM('[1]% Occupancy at 1000'!$F$8)</f>
        <v>1.0035087719298246</v>
      </c>
      <c r="G19" s="123">
        <f>SUM('[1]% Occupancy at 1300'!$F$8)</f>
        <v>0.99649122807017543</v>
      </c>
      <c r="H19" s="123">
        <f>SUM('[1]% Occupancy at 1600'!$F$8)</f>
        <v>0.91228070175438591</v>
      </c>
      <c r="I19" s="124"/>
      <c r="J19" s="123">
        <f>AVERAGE(E19:H19)</f>
        <v>0.95</v>
      </c>
      <c r="K19" s="124"/>
      <c r="L19" s="123">
        <f>SUM('[1]% Occupancy at 1900'!$F$8)</f>
        <v>0.4631578947368421</v>
      </c>
      <c r="M19" s="94"/>
      <c r="Q19" s="138"/>
      <c r="R19" s="138"/>
      <c r="S19" s="138"/>
      <c r="T19" s="138"/>
      <c r="U19" s="138"/>
      <c r="V19" s="138"/>
      <c r="W19" s="138"/>
      <c r="X19" s="138"/>
      <c r="Y19" s="94"/>
      <c r="AB19" s="132"/>
      <c r="AC19" s="132"/>
      <c r="AD19" s="132"/>
      <c r="AE19" s="132"/>
      <c r="AF19" s="132"/>
      <c r="AG19" s="132"/>
      <c r="AH19" s="132"/>
      <c r="AI19" s="132"/>
      <c r="AJ19" s="94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94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94"/>
    </row>
    <row r="20" spans="1:69">
      <c r="A20" s="83"/>
      <c r="E20" s="138"/>
      <c r="F20" s="138"/>
      <c r="G20" s="159"/>
      <c r="H20" s="138"/>
      <c r="I20" s="138"/>
      <c r="J20" s="138"/>
      <c r="K20" s="138"/>
      <c r="L20" s="138"/>
      <c r="M20" s="94"/>
      <c r="Q20" s="138"/>
      <c r="R20" s="138"/>
      <c r="S20" s="138"/>
      <c r="T20" s="138"/>
      <c r="U20" s="138"/>
      <c r="V20" s="138"/>
      <c r="W20" s="138"/>
      <c r="X20" s="138"/>
      <c r="Y20" s="94"/>
      <c r="AB20" s="132"/>
      <c r="AC20" s="132"/>
      <c r="AD20" s="132"/>
      <c r="AE20" s="132"/>
      <c r="AF20" s="132"/>
      <c r="AG20" s="132"/>
      <c r="AH20" s="132"/>
      <c r="AI20" s="132"/>
      <c r="AJ20" s="94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94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94"/>
    </row>
    <row r="21" spans="1:69">
      <c r="A21" s="83"/>
      <c r="B21" s="83"/>
      <c r="C21" s="83"/>
      <c r="D21" s="141"/>
      <c r="E21" s="139"/>
      <c r="F21" s="139"/>
      <c r="G21" s="160"/>
      <c r="H21" s="142"/>
      <c r="I21" s="142"/>
      <c r="J21" s="142"/>
      <c r="K21" s="142"/>
      <c r="L21" s="142"/>
      <c r="M21" s="98"/>
      <c r="N21" s="94"/>
      <c r="O21" s="94"/>
      <c r="P21" s="94"/>
      <c r="Q21" s="142"/>
      <c r="R21" s="143" t="s">
        <v>115</v>
      </c>
      <c r="S21" s="142"/>
      <c r="T21" s="142"/>
      <c r="U21" s="142"/>
      <c r="V21" s="142"/>
      <c r="W21" s="142"/>
      <c r="X21" s="142"/>
      <c r="Y21" s="98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8"/>
      <c r="AK21" s="94"/>
      <c r="AL21" s="83"/>
      <c r="AM21" s="83"/>
      <c r="AN21" s="83"/>
      <c r="AO21" s="99" t="s">
        <v>115</v>
      </c>
      <c r="AP21" s="94"/>
      <c r="AQ21" s="94"/>
      <c r="AR21" s="94"/>
      <c r="AS21" s="94"/>
      <c r="AT21" s="94"/>
      <c r="AU21" s="98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</row>
    <row r="22" spans="1:69" s="107" customFormat="1">
      <c r="A22" s="106"/>
      <c r="B22" s="107" t="s">
        <v>116</v>
      </c>
      <c r="D22" s="108"/>
      <c r="E22" s="144"/>
      <c r="F22" s="144"/>
      <c r="G22" s="144"/>
      <c r="H22" s="144"/>
      <c r="I22" s="145"/>
      <c r="J22" s="146" t="s">
        <v>83</v>
      </c>
      <c r="K22" s="145"/>
      <c r="L22" s="144"/>
      <c r="M22" s="97"/>
      <c r="N22" s="107" t="s">
        <v>117</v>
      </c>
      <c r="Q22" s="144"/>
      <c r="R22" s="144"/>
      <c r="S22" s="144"/>
      <c r="T22" s="144"/>
      <c r="U22" s="145"/>
      <c r="V22" s="146" t="s">
        <v>83</v>
      </c>
      <c r="W22" s="145"/>
      <c r="X22" s="144"/>
      <c r="Y22" s="97"/>
      <c r="Z22" s="107" t="s">
        <v>118</v>
      </c>
      <c r="AB22" s="147"/>
      <c r="AC22" s="109"/>
      <c r="AD22" s="109"/>
      <c r="AE22" s="109"/>
      <c r="AF22" s="110"/>
      <c r="AG22" s="111" t="s">
        <v>83</v>
      </c>
      <c r="AH22" s="110"/>
      <c r="AI22" s="109"/>
      <c r="AJ22" s="97"/>
      <c r="AK22" s="147" t="s">
        <v>119</v>
      </c>
      <c r="AL22" s="147"/>
      <c r="AM22" s="147"/>
      <c r="AN22" s="109"/>
      <c r="AO22" s="109"/>
      <c r="AP22" s="109"/>
      <c r="AQ22" s="110"/>
      <c r="AR22" s="111" t="s">
        <v>83</v>
      </c>
      <c r="AS22" s="110"/>
      <c r="AT22" s="109"/>
      <c r="AU22" s="97"/>
      <c r="AV22" s="147" t="s">
        <v>120</v>
      </c>
      <c r="AW22" s="147"/>
      <c r="AX22" s="147"/>
      <c r="AY22" s="109"/>
      <c r="AZ22" s="109"/>
      <c r="BA22" s="109"/>
      <c r="BB22" s="110"/>
      <c r="BC22" s="111" t="s">
        <v>83</v>
      </c>
      <c r="BD22" s="110"/>
      <c r="BE22" s="109"/>
      <c r="BF22" s="97"/>
      <c r="BI22" s="79"/>
      <c r="BJ22" s="79"/>
      <c r="BK22" s="79"/>
      <c r="BL22" s="79"/>
      <c r="BM22" s="79"/>
      <c r="BN22" s="79"/>
      <c r="BO22" s="79"/>
      <c r="BP22" s="79"/>
      <c r="BQ22" s="79"/>
    </row>
    <row r="23" spans="1:69" s="107" customFormat="1">
      <c r="A23" s="106"/>
      <c r="B23" s="107" t="s">
        <v>94</v>
      </c>
      <c r="D23" s="108" t="s">
        <v>95</v>
      </c>
      <c r="E23" s="144"/>
      <c r="F23" s="144"/>
      <c r="G23" s="153" t="s">
        <v>96</v>
      </c>
      <c r="H23" s="144"/>
      <c r="I23" s="145"/>
      <c r="J23" s="146" t="s">
        <v>97</v>
      </c>
      <c r="K23" s="145"/>
      <c r="L23" s="144"/>
      <c r="M23" s="97"/>
      <c r="N23" s="107" t="s">
        <v>94</v>
      </c>
      <c r="P23" s="107" t="s">
        <v>95</v>
      </c>
      <c r="Q23" s="144"/>
      <c r="R23" s="144"/>
      <c r="S23" s="153" t="s">
        <v>96</v>
      </c>
      <c r="T23" s="144"/>
      <c r="U23" s="145"/>
      <c r="V23" s="146" t="s">
        <v>97</v>
      </c>
      <c r="W23" s="145"/>
      <c r="X23" s="144"/>
      <c r="Y23" s="97"/>
      <c r="Z23" s="107" t="s">
        <v>94</v>
      </c>
      <c r="AB23" s="147" t="s">
        <v>95</v>
      </c>
      <c r="AC23" s="109"/>
      <c r="AD23" s="113" t="s">
        <v>96</v>
      </c>
      <c r="AE23" s="109"/>
      <c r="AF23" s="110"/>
      <c r="AG23" s="111" t="s">
        <v>98</v>
      </c>
      <c r="AH23" s="110"/>
      <c r="AI23" s="109"/>
      <c r="AJ23" s="97"/>
      <c r="AK23" s="147" t="s">
        <v>94</v>
      </c>
      <c r="AL23" s="147"/>
      <c r="AM23" s="147" t="s">
        <v>95</v>
      </c>
      <c r="AN23" s="109"/>
      <c r="AO23" s="113" t="s">
        <v>96</v>
      </c>
      <c r="AP23" s="109"/>
      <c r="AQ23" s="110"/>
      <c r="AR23" s="111" t="s">
        <v>98</v>
      </c>
      <c r="AS23" s="110"/>
      <c r="AT23" s="109"/>
      <c r="AU23" s="97"/>
      <c r="AV23" s="147" t="s">
        <v>94</v>
      </c>
      <c r="AW23" s="147"/>
      <c r="AX23" s="147" t="s">
        <v>95</v>
      </c>
      <c r="AY23" s="109"/>
      <c r="AZ23" s="113" t="s">
        <v>96</v>
      </c>
      <c r="BA23" s="109"/>
      <c r="BB23" s="110"/>
      <c r="BC23" s="111" t="s">
        <v>98</v>
      </c>
      <c r="BD23" s="110"/>
      <c r="BE23" s="109"/>
      <c r="BF23" s="97"/>
      <c r="BI23" s="79"/>
      <c r="BJ23" s="79"/>
      <c r="BK23" s="79"/>
      <c r="BL23" s="79"/>
      <c r="BM23" s="79"/>
      <c r="BN23" s="79"/>
      <c r="BO23" s="79"/>
      <c r="BP23" s="79"/>
      <c r="BQ23" s="79"/>
    </row>
    <row r="24" spans="1:69" s="107" customFormat="1">
      <c r="A24" s="106"/>
      <c r="B24" s="107" t="s">
        <v>99</v>
      </c>
      <c r="D24" s="108" t="s">
        <v>100</v>
      </c>
      <c r="E24" s="154">
        <v>0.35416666666666669</v>
      </c>
      <c r="F24" s="154">
        <v>0.41666666666666669</v>
      </c>
      <c r="G24" s="154">
        <v>0.54166666666666663</v>
      </c>
      <c r="H24" s="154">
        <v>0.66666666666666663</v>
      </c>
      <c r="I24" s="155"/>
      <c r="J24" s="156"/>
      <c r="K24" s="155"/>
      <c r="L24" s="157">
        <v>0.79166666666666663</v>
      </c>
      <c r="M24" s="97"/>
      <c r="N24" s="107" t="s">
        <v>99</v>
      </c>
      <c r="P24" s="107" t="s">
        <v>100</v>
      </c>
      <c r="Q24" s="154">
        <v>0.35416666666666669</v>
      </c>
      <c r="R24" s="154">
        <v>0.41666666666666669</v>
      </c>
      <c r="S24" s="154">
        <v>0.54166666666666663</v>
      </c>
      <c r="T24" s="154">
        <v>0.66666666666666663</v>
      </c>
      <c r="U24" s="155"/>
      <c r="V24" s="138"/>
      <c r="W24" s="155"/>
      <c r="X24" s="157">
        <v>0.79166666666666663</v>
      </c>
      <c r="Y24" s="97"/>
      <c r="Z24" s="107" t="s">
        <v>99</v>
      </c>
      <c r="AB24" s="147" t="s">
        <v>100</v>
      </c>
      <c r="AC24" s="117">
        <v>0.41666666666666669</v>
      </c>
      <c r="AD24" s="117">
        <v>0.54166666666666663</v>
      </c>
      <c r="AE24" s="117">
        <v>0.66666666666666663</v>
      </c>
      <c r="AF24" s="118"/>
      <c r="AG24" s="119"/>
      <c r="AH24" s="118"/>
      <c r="AI24" s="120">
        <v>0.79166666666666663</v>
      </c>
      <c r="AJ24" s="97"/>
      <c r="AK24" s="147" t="s">
        <v>99</v>
      </c>
      <c r="AL24" s="147"/>
      <c r="AM24" s="147" t="s">
        <v>100</v>
      </c>
      <c r="AN24" s="117">
        <v>0.41666666666666669</v>
      </c>
      <c r="AO24" s="117">
        <v>0.54166666666666663</v>
      </c>
      <c r="AP24" s="117">
        <v>0.66666666666666663</v>
      </c>
      <c r="AQ24" s="118"/>
      <c r="AR24" s="119"/>
      <c r="AS24" s="118"/>
      <c r="AT24" s="120">
        <v>0.79166666666666663</v>
      </c>
      <c r="AU24" s="97"/>
      <c r="AV24" s="147" t="s">
        <v>99</v>
      </c>
      <c r="AW24" s="147"/>
      <c r="AX24" s="147" t="s">
        <v>100</v>
      </c>
      <c r="AY24" s="117">
        <v>0.41666666666666669</v>
      </c>
      <c r="AZ24" s="117">
        <v>0.54166666666666663</v>
      </c>
      <c r="BA24" s="117">
        <v>0.66666666666666663</v>
      </c>
      <c r="BB24" s="118"/>
      <c r="BC24" s="119"/>
      <c r="BD24" s="118"/>
      <c r="BE24" s="120">
        <v>0.79166666666666663</v>
      </c>
      <c r="BF24" s="97"/>
      <c r="BI24" s="79"/>
      <c r="BJ24" s="79"/>
      <c r="BK24" s="79"/>
      <c r="BL24" s="79"/>
      <c r="BM24" s="79"/>
      <c r="BN24" s="79"/>
      <c r="BO24" s="79"/>
      <c r="BP24" s="79"/>
      <c r="BQ24" s="79"/>
    </row>
    <row r="25" spans="1:69">
      <c r="A25" s="83"/>
      <c r="B25" s="79" t="s">
        <v>103</v>
      </c>
      <c r="D25" s="122">
        <f>[1]Spaces!$B$9</f>
        <v>31</v>
      </c>
      <c r="E25" s="125">
        <f>SUM('[1]% Occupancy at 0830'!$B$9)</f>
        <v>0.87096774193548387</v>
      </c>
      <c r="F25" s="125">
        <f>SUM('[1]% Occupancy at 1000'!$B$9)</f>
        <v>0.83870967741935487</v>
      </c>
      <c r="G25" s="125">
        <f>SUM('[1]% Occupancy at 1300'!$B$9)</f>
        <v>0.74193548387096775</v>
      </c>
      <c r="H25" s="125">
        <f>SUM('[1]% Occupancy at 1600'!$B$9)</f>
        <v>0.80645161290322576</v>
      </c>
      <c r="I25" s="124"/>
      <c r="J25" s="125">
        <f>AVERAGE(E25:H25)</f>
        <v>0.81451612903225801</v>
      </c>
      <c r="K25" s="124"/>
      <c r="L25" s="125">
        <f>SUM('[1]% Occupancy at 1900'!$B$9)</f>
        <v>0.87096774193548387</v>
      </c>
      <c r="M25" s="94"/>
      <c r="N25" s="79" t="s">
        <v>103</v>
      </c>
      <c r="P25" s="122">
        <f>[1]Spaces!$B$14</f>
        <v>0</v>
      </c>
      <c r="Q25" s="158"/>
      <c r="R25" s="158"/>
      <c r="S25" s="158"/>
      <c r="T25" s="158"/>
      <c r="U25" s="124"/>
      <c r="V25" s="138"/>
      <c r="W25" s="124"/>
      <c r="X25" s="135"/>
      <c r="Y25" s="94"/>
      <c r="Z25" s="79" t="s">
        <v>103</v>
      </c>
      <c r="AB25" s="129">
        <f>[1]Spaces!$B$19</f>
        <v>16</v>
      </c>
      <c r="AC25" s="130">
        <f>SUM('[1]% Occupancy at 1000'!$B$19)</f>
        <v>0.5625</v>
      </c>
      <c r="AD25" s="130">
        <f>SUM('[1]% Occupancy at 1300'!$B$19)</f>
        <v>0.9375</v>
      </c>
      <c r="AE25" s="130">
        <f>SUM('[1]% Occupancy at 1600'!$B$19)</f>
        <v>0.375</v>
      </c>
      <c r="AF25" s="131"/>
      <c r="AG25" s="130">
        <f t="shared" ref="AG25:AG27" si="7">AVERAGE(AC25:AE25)</f>
        <v>0.625</v>
      </c>
      <c r="AH25" s="131"/>
      <c r="AI25" s="130">
        <f>SUM('[1]% Occupancy at 1900'!$B$19)</f>
        <v>0.5625</v>
      </c>
      <c r="AJ25" s="94"/>
      <c r="AK25" s="132" t="s">
        <v>103</v>
      </c>
      <c r="AL25" s="132"/>
      <c r="AM25" s="129">
        <f>[1]Spaces!$B$24</f>
        <v>65</v>
      </c>
      <c r="AN25" s="130">
        <f>SUM('[1]% Occupancy at 1000'!$B$24)</f>
        <v>0.7846153846153846</v>
      </c>
      <c r="AO25" s="130">
        <f>SUM('[1]% Occupancy at 1300'!$B$24)</f>
        <v>0.90769230769230769</v>
      </c>
      <c r="AP25" s="130">
        <f>SUM('[1]% Occupancy at 1600'!$B$24)</f>
        <v>0.76923076923076927</v>
      </c>
      <c r="AQ25" s="131"/>
      <c r="AR25" s="130">
        <f>AVERAGE(AN25:AP25)</f>
        <v>0.8205128205128206</v>
      </c>
      <c r="AS25" s="131"/>
      <c r="AT25" s="130">
        <f>SUM('[1]% Occupancy at 1900'!$B$24)</f>
        <v>0.44615384615384618</v>
      </c>
      <c r="AU25" s="94"/>
      <c r="AV25" s="132" t="s">
        <v>103</v>
      </c>
      <c r="AW25" s="147"/>
      <c r="AX25" s="129">
        <f>[1]Spaces!$B$29</f>
        <v>190</v>
      </c>
      <c r="AY25" s="130">
        <f>SUM('[1]% Occupancy at 1000'!$B$29)</f>
        <v>0.72105263157894739</v>
      </c>
      <c r="AZ25" s="130">
        <f>SUM('[1]% Occupancy at 1300'!$B$29)</f>
        <v>0.91052631578947374</v>
      </c>
      <c r="BA25" s="130">
        <f>SUM('[1]% Occupancy at 1600'!$B$29)</f>
        <v>0.89473684210526316</v>
      </c>
      <c r="BB25" s="131"/>
      <c r="BC25" s="130">
        <f>AVERAGE(AY25:BA25)</f>
        <v>0.8421052631578948</v>
      </c>
      <c r="BD25" s="131"/>
      <c r="BE25" s="130">
        <f>SUM('[1]% Occupancy at 1900'!$B$29)</f>
        <v>0.62631578947368416</v>
      </c>
      <c r="BF25" s="94"/>
    </row>
    <row r="26" spans="1:69">
      <c r="A26" s="83"/>
      <c r="B26" s="79" t="s">
        <v>104</v>
      </c>
      <c r="D26" s="122">
        <f>[1]Spaces!$C$9</f>
        <v>84</v>
      </c>
      <c r="E26" s="125">
        <f>SUM('[1]% Occupancy at 0830'!$C$9)</f>
        <v>0.76190476190476186</v>
      </c>
      <c r="F26" s="125">
        <f>SUM('[1]% Occupancy at 1000'!$C$9)</f>
        <v>0.94047619047619047</v>
      </c>
      <c r="G26" s="125">
        <f>SUM('[1]% Occupancy at 1300'!$C$9)</f>
        <v>0.8928571428571429</v>
      </c>
      <c r="H26" s="125">
        <f>SUM('[1]% Occupancy at 1600'!$C$9)</f>
        <v>0.86904761904761907</v>
      </c>
      <c r="I26" s="124"/>
      <c r="J26" s="125">
        <f>AVERAGE(E26:H26)</f>
        <v>0.8660714285714286</v>
      </c>
      <c r="K26" s="124"/>
      <c r="L26" s="125">
        <f>SUM('[1]% Occupancy at 1900'!$C$9)</f>
        <v>0.29761904761904762</v>
      </c>
      <c r="M26" s="94"/>
      <c r="N26" s="79" t="s">
        <v>104</v>
      </c>
      <c r="P26" s="122">
        <f>[1]Spaces!$C$14</f>
        <v>932</v>
      </c>
      <c r="Q26" s="125">
        <f>SUM('[1]% Occupancy at 0830'!$C$14)</f>
        <v>0.99892703862660948</v>
      </c>
      <c r="R26" s="125">
        <f>SUM('[1]% Occupancy at 1000'!$C$14)</f>
        <v>1</v>
      </c>
      <c r="S26" s="125">
        <f>SUM('[1]% Occupancy at 1300'!$C$14)</f>
        <v>0.99892703862660948</v>
      </c>
      <c r="T26" s="125">
        <f>SUM('[1]% Occupancy at 1600'!$C$14)</f>
        <v>0.91952789699570814</v>
      </c>
      <c r="U26" s="124"/>
      <c r="V26" s="125">
        <f>AVERAGE(Q26:T26)</f>
        <v>0.97934549356223188</v>
      </c>
      <c r="W26" s="124"/>
      <c r="X26" s="125">
        <f>SUM('[1]% Occupancy at 1900'!$C$14)</f>
        <v>8.9055793991416304E-2</v>
      </c>
      <c r="Y26" s="94"/>
      <c r="Z26" s="79" t="s">
        <v>104</v>
      </c>
      <c r="AB26" s="129">
        <f>[1]Spaces!$C$19</f>
        <v>229</v>
      </c>
      <c r="AC26" s="130">
        <f>SUM('[1]% Occupancy at 1000'!$C$19)</f>
        <v>0.87772925764192145</v>
      </c>
      <c r="AD26" s="130">
        <f>SUM('[1]% Occupancy at 1300'!$C$19)</f>
        <v>0.89956331877729256</v>
      </c>
      <c r="AE26" s="130">
        <f>SUM('[1]% Occupancy at 1600'!$C$19)</f>
        <v>0.84279475982532748</v>
      </c>
      <c r="AF26" s="131"/>
      <c r="AG26" s="130">
        <f t="shared" si="7"/>
        <v>0.87336244541484709</v>
      </c>
      <c r="AH26" s="131"/>
      <c r="AI26" s="130">
        <f>SUM('[1]% Occupancy at 1900'!$C$19)</f>
        <v>0.69432314410480345</v>
      </c>
      <c r="AJ26" s="94"/>
      <c r="AK26" s="132" t="s">
        <v>104</v>
      </c>
      <c r="AL26" s="132"/>
      <c r="AM26" s="129">
        <f>[1]Spaces!$C$24</f>
        <v>484</v>
      </c>
      <c r="AN26" s="130">
        <f>SUM('[1]% Occupancy at 1000'!$C$24)</f>
        <v>0.54338842975206614</v>
      </c>
      <c r="AO26" s="130">
        <f>SUM('[1]% Occupancy at 1300'!$C$24)</f>
        <v>0.69834710743801653</v>
      </c>
      <c r="AP26" s="130">
        <f>SUM('[1]% Occupancy at 1600'!$C$24)</f>
        <v>0.56198347107438018</v>
      </c>
      <c r="AQ26" s="131"/>
      <c r="AR26" s="130">
        <f>AVERAGE(AN26:AP26)</f>
        <v>0.60123966942148765</v>
      </c>
      <c r="AS26" s="131"/>
      <c r="AT26" s="130">
        <f>SUM('[1]% Occupancy at 1900'!$C$24)</f>
        <v>9.7107438016528921E-2</v>
      </c>
      <c r="AU26" s="94"/>
      <c r="AV26" s="132" t="s">
        <v>104</v>
      </c>
      <c r="AW26" s="132"/>
      <c r="AX26" s="129">
        <f>[1]Spaces!$C$29</f>
        <v>287</v>
      </c>
      <c r="AY26" s="130">
        <f>SUM('[1]% Occupancy at 1000'!$C$29)</f>
        <v>0.58885017421602792</v>
      </c>
      <c r="AZ26" s="130">
        <f>SUM('[1]% Occupancy at 1300'!$C$29)</f>
        <v>0.83623693379790942</v>
      </c>
      <c r="BA26" s="130">
        <f>SUM('[1]% Occupancy at 1600'!$C$29)</f>
        <v>0.62369337979094075</v>
      </c>
      <c r="BB26" s="131"/>
      <c r="BC26" s="130">
        <f>AVERAGE(AY26:BA26)</f>
        <v>0.68292682926829273</v>
      </c>
      <c r="BD26" s="131"/>
      <c r="BE26" s="130">
        <f>SUM('[1]% Occupancy at 1900'!$C$29)</f>
        <v>0.19860627177700349</v>
      </c>
      <c r="BF26" s="94"/>
    </row>
    <row r="27" spans="1:69">
      <c r="A27" s="83"/>
      <c r="B27" s="79" t="s">
        <v>106</v>
      </c>
      <c r="D27" s="122">
        <f>[1]Spaces!$D$9</f>
        <v>0</v>
      </c>
      <c r="E27" s="158"/>
      <c r="F27" s="158"/>
      <c r="G27" s="158"/>
      <c r="H27" s="158"/>
      <c r="I27" s="124"/>
      <c r="J27" s="134"/>
      <c r="K27" s="124"/>
      <c r="L27" s="135"/>
      <c r="M27" s="94"/>
      <c r="N27" s="79" t="s">
        <v>106</v>
      </c>
      <c r="P27" s="122">
        <f>[1]Spaces!$D$14</f>
        <v>70</v>
      </c>
      <c r="Q27" s="125">
        <f>SUM('[1]% Occupancy at 0830'!$D$14)</f>
        <v>0.42857142857142855</v>
      </c>
      <c r="R27" s="125">
        <f>SUM('[1]% Occupancy at 1000'!$D$14)</f>
        <v>0.42857142857142855</v>
      </c>
      <c r="S27" s="125">
        <f>SUM('[1]% Occupancy at 1300'!$D$14)</f>
        <v>0.7</v>
      </c>
      <c r="T27" s="125">
        <f>SUM('[1]% Occupancy at 1600'!$D$14)</f>
        <v>0.35714285714285715</v>
      </c>
      <c r="U27" s="124"/>
      <c r="V27" s="125">
        <f>AVERAGE(Q27:T27)</f>
        <v>0.47857142857142854</v>
      </c>
      <c r="W27" s="124"/>
      <c r="X27" s="125">
        <f>SUM('[1]% Occupancy at 1900'!$D$14)</f>
        <v>0.17142857142857143</v>
      </c>
      <c r="Y27" s="94"/>
      <c r="Z27" s="79" t="s">
        <v>106</v>
      </c>
      <c r="AB27" s="129">
        <f>[1]Spaces!$D$19</f>
        <v>184</v>
      </c>
      <c r="AC27" s="130">
        <f>SUM('[1]% Occupancy at 1000'!$D$19)</f>
        <v>0.95108695652173914</v>
      </c>
      <c r="AD27" s="130">
        <f>SUM('[1]% Occupancy at 1300'!$D$19)</f>
        <v>0.89673913043478259</v>
      </c>
      <c r="AE27" s="130">
        <f>SUM('[1]% Occupancy at 1600'!$D$19)</f>
        <v>0.55978260869565222</v>
      </c>
      <c r="AF27" s="131"/>
      <c r="AG27" s="130">
        <f t="shared" si="7"/>
        <v>0.80253623188405798</v>
      </c>
      <c r="AH27" s="131"/>
      <c r="AI27" s="130">
        <f>SUM('[1]% Occupancy at 1900'!$D$19)</f>
        <v>0.54891304347826086</v>
      </c>
      <c r="AJ27" s="94"/>
      <c r="AK27" s="132" t="s">
        <v>106</v>
      </c>
      <c r="AL27" s="132"/>
      <c r="AM27" s="129">
        <f>[1]Spaces!$D$24</f>
        <v>380</v>
      </c>
      <c r="AN27" s="130">
        <f>SUM('[1]% Occupancy at 1000'!$D$24)</f>
        <v>0.1368421052631579</v>
      </c>
      <c r="AO27" s="130">
        <f>SUM('[1]% Occupancy at 1300'!$D$24)</f>
        <v>0.46052631578947367</v>
      </c>
      <c r="AP27" s="130">
        <f>SUM('[1]% Occupancy at 1600'!$D$24)</f>
        <v>0.20526315789473684</v>
      </c>
      <c r="AQ27" s="131"/>
      <c r="AR27" s="130">
        <f>AVERAGE(AN27:AP27)</f>
        <v>0.26754385964912281</v>
      </c>
      <c r="AS27" s="131"/>
      <c r="AT27" s="130">
        <f>SUM('[1]% Occupancy at 1900'!$D$24)</f>
        <v>0.21052631578947367</v>
      </c>
      <c r="AU27" s="94"/>
      <c r="AV27" s="132" t="s">
        <v>106</v>
      </c>
      <c r="AW27" s="132"/>
      <c r="AX27" s="129">
        <f>[1]Spaces!$D$29</f>
        <v>90</v>
      </c>
      <c r="AY27" s="130">
        <f>SUM('[1]% Occupancy at 1000'!$D$29)</f>
        <v>0</v>
      </c>
      <c r="AZ27" s="130">
        <f>SUM('[1]% Occupancy at 1300'!$D$29)</f>
        <v>4.4444444444444446E-2</v>
      </c>
      <c r="BA27" s="130">
        <f>SUM('[1]% Occupancy at 1600'!$D$29)</f>
        <v>4.4444444444444446E-2</v>
      </c>
      <c r="BB27" s="131"/>
      <c r="BC27" s="130">
        <f>AVERAGE(AY27:BA27)</f>
        <v>2.9629629629629631E-2</v>
      </c>
      <c r="BD27" s="131"/>
      <c r="BE27" s="130">
        <f>SUM('[1]% Occupancy at 1900'!$D$29)</f>
        <v>0.25555555555555554</v>
      </c>
      <c r="BF27" s="94"/>
    </row>
    <row r="28" spans="1:69">
      <c r="A28" s="83"/>
      <c r="B28" s="79" t="s">
        <v>107</v>
      </c>
      <c r="D28" s="122">
        <f>[1]Spaces!$F$9</f>
        <v>39</v>
      </c>
      <c r="E28" s="125">
        <f>SUM('[1]% Occupancy at 0830'!$F$9)</f>
        <v>1</v>
      </c>
      <c r="F28" s="125">
        <f>SUM('[1]% Occupancy at 1000'!$F$9)</f>
        <v>1.0256410256410255</v>
      </c>
      <c r="G28" s="125">
        <f>SUM('[1]% Occupancy at 1300'!$F$9)</f>
        <v>0.89743589743589747</v>
      </c>
      <c r="H28" s="125">
        <f>SUM('[1]% Occupancy at 1600'!$F$9)</f>
        <v>0.97435897435897434</v>
      </c>
      <c r="I28" s="124"/>
      <c r="J28" s="125">
        <f>AVERAGE(E28:H28)</f>
        <v>0.97435897435897434</v>
      </c>
      <c r="K28" s="124"/>
      <c r="L28" s="125">
        <f>SUM('[1]% Occupancy at 1900'!$F$9)</f>
        <v>0.74358974358974361</v>
      </c>
      <c r="M28" s="94"/>
      <c r="Q28" s="138"/>
      <c r="R28" s="138"/>
      <c r="S28" s="138"/>
      <c r="T28" s="138"/>
      <c r="U28" s="138"/>
      <c r="V28" s="138"/>
      <c r="W28" s="138"/>
      <c r="X28" s="138"/>
      <c r="Y28" s="94"/>
      <c r="AB28" s="132"/>
      <c r="AC28" s="132"/>
      <c r="AD28" s="132"/>
      <c r="AE28" s="132"/>
      <c r="AF28" s="132"/>
      <c r="AG28" s="132"/>
      <c r="AH28" s="132"/>
      <c r="AI28" s="132"/>
      <c r="AJ28" s="94"/>
      <c r="AK28" s="132" t="s">
        <v>121</v>
      </c>
      <c r="AL28" s="132"/>
      <c r="AM28" s="161">
        <f>[1]Spaces!$G$24</f>
        <v>993</v>
      </c>
      <c r="AN28" s="130">
        <f>SUM('[1]% Occupancy at 1000'!$G$24)</f>
        <v>0.19637462235649547</v>
      </c>
      <c r="AO28" s="130">
        <f>SUM('[1]% Occupancy at 1300'!$G$24)</f>
        <v>0.4773413897280967</v>
      </c>
      <c r="AP28" s="130">
        <f>SUM('[1]% Occupancy at 1600'!$G$24)</f>
        <v>0.22255790533736153</v>
      </c>
      <c r="AQ28" s="131"/>
      <c r="AR28" s="130">
        <f t="shared" ref="AR28" si="8">AVERAGE(AN28:AP28)</f>
        <v>0.29875797247398456</v>
      </c>
      <c r="AS28" s="131"/>
      <c r="AT28" s="130">
        <f>SUM('[1]% Occupancy at 1900'!$G$24)</f>
        <v>2.4169184290030211E-2</v>
      </c>
      <c r="AU28" s="94"/>
      <c r="AV28" s="132" t="s">
        <v>122</v>
      </c>
      <c r="AW28" s="132"/>
      <c r="AX28" s="129">
        <f>[1]Spaces!$G$29</f>
        <v>825</v>
      </c>
      <c r="AY28" s="130">
        <f>SUM('[1]% Occupancy at 1000'!$G$29)</f>
        <v>0.36</v>
      </c>
      <c r="AZ28" s="130">
        <f>SUM('[1]% Occupancy at 1300'!$G$29)</f>
        <v>0.45212121212121215</v>
      </c>
      <c r="BA28" s="130">
        <f>SUM('[1]% Occupancy at 1600'!$G$29)</f>
        <v>0.32363636363636361</v>
      </c>
      <c r="BB28" s="131"/>
      <c r="BC28" s="130">
        <f t="shared" ref="BC28" si="9">AVERAGE(AY28:BA28)</f>
        <v>0.37858585858585858</v>
      </c>
      <c r="BD28" s="131"/>
      <c r="BE28" s="130">
        <f>SUM('[1]% Occupancy at 1900'!$G$29)</f>
        <v>7.3939393939393944E-2</v>
      </c>
      <c r="BF28" s="94"/>
    </row>
    <row r="29" spans="1:69">
      <c r="A29" s="83"/>
      <c r="E29" s="138"/>
      <c r="F29" s="138"/>
      <c r="G29" s="138"/>
      <c r="H29" s="138"/>
      <c r="I29" s="138"/>
      <c r="J29" s="138"/>
      <c r="K29" s="138"/>
      <c r="L29" s="138"/>
      <c r="M29" s="94"/>
      <c r="Q29" s="138"/>
      <c r="R29" s="138"/>
      <c r="S29" s="138"/>
      <c r="T29" s="138"/>
      <c r="U29" s="138"/>
      <c r="V29" s="138"/>
      <c r="W29" s="138"/>
      <c r="X29" s="138"/>
      <c r="Y29" s="94"/>
      <c r="AB29" s="132"/>
      <c r="AC29" s="132"/>
      <c r="AD29" s="132"/>
      <c r="AE29" s="132"/>
      <c r="AF29" s="132"/>
      <c r="AG29" s="132"/>
      <c r="AH29" s="132"/>
      <c r="AI29" s="132"/>
      <c r="AJ29" s="94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94"/>
      <c r="AV29" s="132" t="s">
        <v>123</v>
      </c>
      <c r="AW29" s="132"/>
      <c r="AX29" s="132"/>
      <c r="AY29" s="132"/>
      <c r="AZ29" s="132"/>
      <c r="BA29" s="132"/>
      <c r="BB29" s="132"/>
      <c r="BC29" s="132"/>
      <c r="BD29" s="132"/>
      <c r="BE29" s="132"/>
      <c r="BF29" s="94"/>
    </row>
    <row r="30" spans="1:69">
      <c r="A30" s="83"/>
      <c r="B30" s="83"/>
      <c r="C30" s="83"/>
      <c r="D30" s="141"/>
      <c r="E30" s="139"/>
      <c r="F30" s="142"/>
      <c r="G30" s="142"/>
      <c r="H30" s="142"/>
      <c r="I30" s="142"/>
      <c r="J30" s="142"/>
      <c r="K30" s="142"/>
      <c r="L30" s="142"/>
      <c r="M30" s="98"/>
      <c r="N30" s="94"/>
      <c r="O30" s="94"/>
      <c r="P30" s="94"/>
      <c r="Q30" s="142"/>
      <c r="R30" s="162"/>
      <c r="S30" s="162" t="s">
        <v>124</v>
      </c>
      <c r="T30" s="142"/>
      <c r="U30" s="142"/>
      <c r="V30" s="142"/>
      <c r="W30" s="142"/>
      <c r="X30" s="142"/>
      <c r="Y30" s="98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8"/>
      <c r="AK30" s="94"/>
      <c r="AL30" s="94"/>
      <c r="AM30" s="94"/>
      <c r="AN30" s="99" t="s">
        <v>124</v>
      </c>
      <c r="AO30" s="94"/>
      <c r="AP30" s="94"/>
      <c r="AQ30" s="94"/>
      <c r="AR30" s="94"/>
      <c r="AS30" s="94"/>
      <c r="AT30" s="94"/>
      <c r="AU30" s="98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</row>
    <row r="31" spans="1:69" s="107" customFormat="1">
      <c r="A31" s="106"/>
      <c r="B31" s="107" t="s">
        <v>125</v>
      </c>
      <c r="D31" s="108"/>
      <c r="E31" s="144"/>
      <c r="F31" s="144"/>
      <c r="G31" s="144"/>
      <c r="H31" s="144"/>
      <c r="I31" s="145"/>
      <c r="J31" s="146" t="s">
        <v>83</v>
      </c>
      <c r="K31" s="145"/>
      <c r="L31" s="144"/>
      <c r="M31" s="97"/>
      <c r="N31" s="107" t="s">
        <v>126</v>
      </c>
      <c r="Q31" s="144"/>
      <c r="R31" s="144"/>
      <c r="S31" s="144"/>
      <c r="T31" s="144"/>
      <c r="U31" s="145"/>
      <c r="V31" s="146" t="s">
        <v>83</v>
      </c>
      <c r="W31" s="145"/>
      <c r="X31" s="144"/>
      <c r="Y31" s="97"/>
      <c r="Z31" s="107" t="s">
        <v>127</v>
      </c>
      <c r="AB31" s="147"/>
      <c r="AC31" s="109"/>
      <c r="AD31" s="109"/>
      <c r="AE31" s="109"/>
      <c r="AF31" s="110"/>
      <c r="AG31" s="111" t="s">
        <v>83</v>
      </c>
      <c r="AH31" s="110"/>
      <c r="AI31" s="109"/>
      <c r="AJ31" s="97"/>
      <c r="AK31" s="147" t="s">
        <v>128</v>
      </c>
      <c r="AL31" s="147"/>
      <c r="AM31" s="147"/>
      <c r="AN31" s="109"/>
      <c r="AO31" s="109"/>
      <c r="AP31" s="109"/>
      <c r="AQ31" s="110"/>
      <c r="AR31" s="111" t="s">
        <v>83</v>
      </c>
      <c r="AS31" s="110"/>
      <c r="AT31" s="109"/>
      <c r="AU31" s="97"/>
      <c r="AV31" s="147" t="s">
        <v>129</v>
      </c>
      <c r="AW31" s="147"/>
      <c r="AX31" s="147"/>
      <c r="AY31" s="109"/>
      <c r="AZ31" s="109"/>
      <c r="BA31" s="109"/>
      <c r="BB31" s="110"/>
      <c r="BC31" s="111" t="s">
        <v>83</v>
      </c>
      <c r="BD31" s="110"/>
      <c r="BE31" s="109"/>
      <c r="BF31" s="106"/>
      <c r="BI31" s="79"/>
      <c r="BJ31" s="79"/>
      <c r="BK31" s="79"/>
      <c r="BL31" s="79"/>
      <c r="BM31" s="79"/>
      <c r="BN31" s="79"/>
      <c r="BO31" s="79"/>
      <c r="BP31" s="79"/>
      <c r="BQ31" s="79"/>
    </row>
    <row r="32" spans="1:69" s="107" customFormat="1">
      <c r="A32" s="106"/>
      <c r="B32" s="107" t="s">
        <v>94</v>
      </c>
      <c r="D32" s="108" t="s">
        <v>95</v>
      </c>
      <c r="E32" s="144"/>
      <c r="F32" s="144"/>
      <c r="G32" s="153" t="s">
        <v>96</v>
      </c>
      <c r="H32" s="144"/>
      <c r="I32" s="145"/>
      <c r="J32" s="146" t="s">
        <v>97</v>
      </c>
      <c r="K32" s="145"/>
      <c r="L32" s="144"/>
      <c r="M32" s="97"/>
      <c r="N32" s="107" t="s">
        <v>94</v>
      </c>
      <c r="P32" s="107" t="s">
        <v>95</v>
      </c>
      <c r="Q32" s="144"/>
      <c r="R32" s="144"/>
      <c r="S32" s="153" t="s">
        <v>96</v>
      </c>
      <c r="T32" s="144"/>
      <c r="U32" s="145"/>
      <c r="V32" s="146" t="s">
        <v>97</v>
      </c>
      <c r="W32" s="145"/>
      <c r="X32" s="144"/>
      <c r="Y32" s="97"/>
      <c r="Z32" s="107" t="s">
        <v>94</v>
      </c>
      <c r="AB32" s="147" t="s">
        <v>95</v>
      </c>
      <c r="AC32" s="109"/>
      <c r="AD32" s="113" t="s">
        <v>96</v>
      </c>
      <c r="AE32" s="109"/>
      <c r="AF32" s="110"/>
      <c r="AG32" s="111" t="s">
        <v>98</v>
      </c>
      <c r="AH32" s="110"/>
      <c r="AI32" s="109"/>
      <c r="AJ32" s="97"/>
      <c r="AK32" s="147" t="s">
        <v>94</v>
      </c>
      <c r="AL32" s="147"/>
      <c r="AM32" s="147" t="s">
        <v>95</v>
      </c>
      <c r="AN32" s="109"/>
      <c r="AO32" s="113" t="s">
        <v>96</v>
      </c>
      <c r="AP32" s="109"/>
      <c r="AQ32" s="110"/>
      <c r="AR32" s="111" t="s">
        <v>98</v>
      </c>
      <c r="AS32" s="110"/>
      <c r="AT32" s="109"/>
      <c r="AU32" s="97"/>
      <c r="AV32" s="147" t="s">
        <v>94</v>
      </c>
      <c r="AW32" s="147"/>
      <c r="AX32" s="147" t="s">
        <v>95</v>
      </c>
      <c r="AY32" s="109"/>
      <c r="AZ32" s="113" t="s">
        <v>96</v>
      </c>
      <c r="BA32" s="109"/>
      <c r="BB32" s="110"/>
      <c r="BC32" s="111" t="s">
        <v>98</v>
      </c>
      <c r="BD32" s="110"/>
      <c r="BE32" s="109"/>
      <c r="BF32" s="106"/>
      <c r="BI32" s="79"/>
      <c r="BJ32" s="79"/>
      <c r="BK32" s="79"/>
      <c r="BL32" s="79"/>
      <c r="BM32" s="79"/>
      <c r="BN32" s="79"/>
      <c r="BO32" s="79"/>
      <c r="BP32" s="79"/>
      <c r="BQ32" s="79"/>
    </row>
    <row r="33" spans="1:70" s="107" customFormat="1">
      <c r="A33" s="106"/>
      <c r="B33" s="107" t="s">
        <v>99</v>
      </c>
      <c r="D33" s="108" t="s">
        <v>100</v>
      </c>
      <c r="E33" s="154">
        <v>0.35416666666666669</v>
      </c>
      <c r="F33" s="154">
        <v>0.41666666666666669</v>
      </c>
      <c r="G33" s="154">
        <v>0.54166666666666663</v>
      </c>
      <c r="H33" s="154">
        <v>0.66666666666666663</v>
      </c>
      <c r="I33" s="155"/>
      <c r="J33" s="156"/>
      <c r="K33" s="155"/>
      <c r="L33" s="157">
        <v>0.79166666666666663</v>
      </c>
      <c r="M33" s="97"/>
      <c r="N33" s="107" t="s">
        <v>99</v>
      </c>
      <c r="P33" s="107" t="s">
        <v>100</v>
      </c>
      <c r="Q33" s="154">
        <v>0.35416666666666669</v>
      </c>
      <c r="R33" s="154">
        <v>0.41666666666666669</v>
      </c>
      <c r="S33" s="154">
        <v>0.54166666666666663</v>
      </c>
      <c r="T33" s="154">
        <v>0.66666666666666663</v>
      </c>
      <c r="U33" s="155"/>
      <c r="V33" s="138"/>
      <c r="W33" s="155"/>
      <c r="X33" s="157">
        <v>0.79166666666666663</v>
      </c>
      <c r="Y33" s="97"/>
      <c r="Z33" s="107" t="s">
        <v>99</v>
      </c>
      <c r="AB33" s="147" t="s">
        <v>100</v>
      </c>
      <c r="AC33" s="117">
        <v>0.41666666666666669</v>
      </c>
      <c r="AD33" s="117">
        <v>0.54166666666666663</v>
      </c>
      <c r="AE33" s="117">
        <v>0.66666666666666663</v>
      </c>
      <c r="AF33" s="118"/>
      <c r="AG33" s="119"/>
      <c r="AH33" s="118"/>
      <c r="AI33" s="120">
        <v>0.79166666666666663</v>
      </c>
      <c r="AJ33" s="97"/>
      <c r="AK33" s="147" t="s">
        <v>99</v>
      </c>
      <c r="AL33" s="147"/>
      <c r="AM33" s="147" t="s">
        <v>100</v>
      </c>
      <c r="AN33" s="117">
        <v>0.41666666666666669</v>
      </c>
      <c r="AO33" s="117">
        <v>0.54166666666666663</v>
      </c>
      <c r="AP33" s="117">
        <v>0.66666666666666663</v>
      </c>
      <c r="AQ33" s="118"/>
      <c r="AR33" s="119"/>
      <c r="AS33" s="118"/>
      <c r="AT33" s="120">
        <v>0.79166666666666663</v>
      </c>
      <c r="AU33" s="97"/>
      <c r="AV33" s="147" t="s">
        <v>99</v>
      </c>
      <c r="AW33" s="147"/>
      <c r="AX33" s="147" t="s">
        <v>100</v>
      </c>
      <c r="AY33" s="117">
        <v>0.41666666666666669</v>
      </c>
      <c r="AZ33" s="117">
        <v>0.54166666666666663</v>
      </c>
      <c r="BA33" s="117">
        <v>0.66666666666666663</v>
      </c>
      <c r="BB33" s="118"/>
      <c r="BC33" s="119"/>
      <c r="BD33" s="118"/>
      <c r="BE33" s="120">
        <v>0.79166666666666663</v>
      </c>
      <c r="BF33" s="106"/>
      <c r="BI33" s="79"/>
      <c r="BJ33" s="79"/>
      <c r="BK33" s="79"/>
      <c r="BL33" s="79"/>
      <c r="BM33" s="79"/>
      <c r="BN33" s="79"/>
      <c r="BO33" s="79"/>
      <c r="BP33" s="79"/>
      <c r="BQ33" s="79"/>
    </row>
    <row r="34" spans="1:70">
      <c r="A34" s="83"/>
      <c r="B34" s="79" t="s">
        <v>103</v>
      </c>
      <c r="D34" s="122">
        <f>[1]Spaces!$B$10</f>
        <v>162</v>
      </c>
      <c r="E34" s="125">
        <f>SUM('[1]% Occupancy at 0830'!$B$10)</f>
        <v>0.18518518518518517</v>
      </c>
      <c r="F34" s="125">
        <f>SUM('[1]% Occupancy at 1000'!$B$10)</f>
        <v>0.35802469135802467</v>
      </c>
      <c r="G34" s="125">
        <f>SUM('[1]% Occupancy at 1300'!$B$10)</f>
        <v>0.43827160493827161</v>
      </c>
      <c r="H34" s="125">
        <f>SUM('[1]% Occupancy at 1600'!$B$10)</f>
        <v>0.33950617283950618</v>
      </c>
      <c r="I34" s="124"/>
      <c r="J34" s="125">
        <f>AVERAGE(E34:H34)</f>
        <v>0.33024691358024688</v>
      </c>
      <c r="K34" s="124"/>
      <c r="L34" s="125">
        <f>SUM('[1]% Occupancy at 1900'!$B$10)</f>
        <v>0.20987654320987653</v>
      </c>
      <c r="M34" s="94"/>
      <c r="N34" s="79" t="s">
        <v>103</v>
      </c>
      <c r="P34" s="122">
        <f>[1]Spaces!$B$15</f>
        <v>0</v>
      </c>
      <c r="Q34" s="158"/>
      <c r="R34" s="158"/>
      <c r="S34" s="158"/>
      <c r="T34" s="158"/>
      <c r="U34" s="124"/>
      <c r="V34" s="138"/>
      <c r="W34" s="124"/>
      <c r="X34" s="135"/>
      <c r="Y34" s="94"/>
      <c r="Z34" s="79" t="s">
        <v>103</v>
      </c>
      <c r="AB34" s="129">
        <f>[1]Spaces!$B$20</f>
        <v>2</v>
      </c>
      <c r="AC34" s="130">
        <f>SUM('[1]% Occupancy at 1000'!$B$20)</f>
        <v>0.5</v>
      </c>
      <c r="AD34" s="130">
        <f>SUM('[1]% Occupancy at 1300'!$B$20)</f>
        <v>0.5</v>
      </c>
      <c r="AE34" s="130">
        <f>SUM('[1]% Occupancy at 1600'!$B$20)</f>
        <v>0.5</v>
      </c>
      <c r="AF34" s="131"/>
      <c r="AG34" s="130">
        <f t="shared" ref="AG34:AG37" si="10">AVERAGE(AC34:AE34)</f>
        <v>0.5</v>
      </c>
      <c r="AH34" s="131"/>
      <c r="AI34" s="130">
        <f>SUM('[1]% Occupancy at 1900'!$B$20)</f>
        <v>1</v>
      </c>
      <c r="AJ34" s="94"/>
      <c r="AK34" s="132" t="s">
        <v>103</v>
      </c>
      <c r="AL34" s="132"/>
      <c r="AM34" s="129">
        <f>[1]Spaces!$B$25</f>
        <v>0</v>
      </c>
      <c r="AN34" s="127"/>
      <c r="AO34" s="127"/>
      <c r="AP34" s="127"/>
      <c r="AQ34" s="118"/>
      <c r="AR34" s="119"/>
      <c r="AS34" s="118"/>
      <c r="AT34" s="127"/>
      <c r="AU34" s="94"/>
      <c r="AV34" s="132" t="s">
        <v>103</v>
      </c>
      <c r="AW34" s="132"/>
      <c r="AX34" s="129">
        <f>[1]Spaces!$B$30</f>
        <v>134</v>
      </c>
      <c r="AY34" s="130">
        <f>SUM('[1]% Occupancy at 1000'!$B$30)</f>
        <v>0.22388059701492538</v>
      </c>
      <c r="AZ34" s="130">
        <f>SUM('[1]% Occupancy at 1300'!$B$30)</f>
        <v>0.42537313432835822</v>
      </c>
      <c r="BA34" s="130">
        <f>SUM('[1]% Occupancy at 1600'!$B$30)</f>
        <v>0.37313432835820898</v>
      </c>
      <c r="BB34" s="131"/>
      <c r="BC34" s="130">
        <f t="shared" ref="BC34" si="11">AVERAGE(AY34:BA34)</f>
        <v>0.34079601990049752</v>
      </c>
      <c r="BD34" s="131"/>
      <c r="BE34" s="130">
        <f>SUM('[1]% Occupancy at 1900'!$B$30)</f>
        <v>0.64179104477611937</v>
      </c>
      <c r="BF34" s="83"/>
    </row>
    <row r="35" spans="1:70">
      <c r="A35" s="83"/>
      <c r="B35" s="79" t="s">
        <v>104</v>
      </c>
      <c r="D35" s="122">
        <f>[1]Spaces!$C$10</f>
        <v>411</v>
      </c>
      <c r="E35" s="125">
        <f>SUM('[1]% Occupancy at 0830'!$C$10)</f>
        <v>0.85158150851581504</v>
      </c>
      <c r="F35" s="125">
        <f>SUM('[1]% Occupancy at 1000'!$C$10)</f>
        <v>0.89051094890510951</v>
      </c>
      <c r="G35" s="125">
        <f>SUM('[1]% Occupancy at 1300'!$C$10)</f>
        <v>0.88807785888077861</v>
      </c>
      <c r="H35" s="125">
        <f>SUM('[1]% Occupancy at 1600'!$C$10)</f>
        <v>0.69829683698296841</v>
      </c>
      <c r="I35" s="124"/>
      <c r="J35" s="125">
        <f>AVERAGE(E35:H35)</f>
        <v>0.83211678832116787</v>
      </c>
      <c r="K35" s="124"/>
      <c r="L35" s="125">
        <f>SUM('[1]% Occupancy at 1900'!$C$10)</f>
        <v>0.31386861313868614</v>
      </c>
      <c r="M35" s="94"/>
      <c r="N35" s="79" t="s">
        <v>104</v>
      </c>
      <c r="P35" s="122">
        <f>[1]Spaces!$C$15</f>
        <v>279</v>
      </c>
      <c r="Q35" s="125">
        <f>SUM('[1]% Occupancy at 0830'!$C$15)</f>
        <v>1</v>
      </c>
      <c r="R35" s="125">
        <f>SUM('[1]% Occupancy at 1000'!$C$15)</f>
        <v>1</v>
      </c>
      <c r="S35" s="125">
        <f>SUM('[1]% Occupancy at 1300'!$C$15)</f>
        <v>0.96057347670250892</v>
      </c>
      <c r="T35" s="125">
        <f>SUM('[1]% Occupancy at 1600'!$C$15)</f>
        <v>0.83870967741935487</v>
      </c>
      <c r="U35" s="124"/>
      <c r="V35" s="125">
        <f>AVERAGE(Q35:T35)</f>
        <v>0.94982078853046592</v>
      </c>
      <c r="W35" s="124"/>
      <c r="X35" s="125">
        <f>SUM('[1]% Occupancy at 1900'!$C$15)</f>
        <v>2.1505376344086023E-2</v>
      </c>
      <c r="Y35" s="94"/>
      <c r="Z35" s="79" t="s">
        <v>104</v>
      </c>
      <c r="AB35" s="129">
        <f>[1]Spaces!$C$20</f>
        <v>841</v>
      </c>
      <c r="AC35" s="130">
        <f>SUM('[1]% Occupancy at 1000'!$C$20)</f>
        <v>1</v>
      </c>
      <c r="AD35" s="130">
        <f>SUM('[1]% Occupancy at 1300'!$C$20)</f>
        <v>0.99643281807372175</v>
      </c>
      <c r="AE35" s="130">
        <f>SUM('[1]% Occupancy at 1600'!$C$20)</f>
        <v>0.89536266349583826</v>
      </c>
      <c r="AF35" s="131"/>
      <c r="AG35" s="130">
        <f t="shared" si="10"/>
        <v>0.96393182718985326</v>
      </c>
      <c r="AH35" s="131"/>
      <c r="AI35" s="130">
        <f>SUM('[1]% Occupancy at 1900'!$C$20)</f>
        <v>0.25208085612366232</v>
      </c>
      <c r="AJ35" s="94"/>
      <c r="AK35" s="132" t="s">
        <v>104</v>
      </c>
      <c r="AL35" s="132"/>
      <c r="AM35" s="129">
        <f>[1]Spaces!$C$25</f>
        <v>864</v>
      </c>
      <c r="AN35" s="130">
        <f>SUM('[1]% Occupancy at 1000'!$C$25)</f>
        <v>0.80787037037037035</v>
      </c>
      <c r="AO35" s="130">
        <f>SUM('[1]% Occupancy at 1300'!$C$25)</f>
        <v>0.90393518518518523</v>
      </c>
      <c r="AP35" s="130">
        <f>SUM('[1]% Occupancy at 1600'!$C$25)</f>
        <v>0.61689814814814814</v>
      </c>
      <c r="AQ35" s="131"/>
      <c r="AR35" s="130">
        <f t="shared" ref="AR35:AR36" si="12">AVERAGE(AN35:AP35)</f>
        <v>0.77623456790123457</v>
      </c>
      <c r="AS35" s="131"/>
      <c r="AT35" s="130">
        <f>SUM('[1]% Occupancy at 1900'!$C$25)</f>
        <v>0.11921296296296297</v>
      </c>
      <c r="AU35" s="94"/>
      <c r="AV35" s="132" t="s">
        <v>104</v>
      </c>
      <c r="AW35" s="132"/>
      <c r="AX35" s="129">
        <f>[1]Spaces!$C$30</f>
        <v>0</v>
      </c>
      <c r="AY35" s="127"/>
      <c r="AZ35" s="127"/>
      <c r="BA35" s="127"/>
      <c r="BB35" s="118"/>
      <c r="BC35" s="119"/>
      <c r="BD35" s="118"/>
      <c r="BE35" s="127"/>
      <c r="BF35" s="83"/>
    </row>
    <row r="36" spans="1:70">
      <c r="A36" s="83"/>
      <c r="B36" s="79" t="s">
        <v>106</v>
      </c>
      <c r="D36" s="122">
        <f>[1]Spaces!$D$10</f>
        <v>115</v>
      </c>
      <c r="E36" s="125">
        <f>SUM('[1]% Occupancy at 0830'!$D$10)</f>
        <v>8.6956521739130432E-2</v>
      </c>
      <c r="F36" s="125">
        <f>SUM('[1]% Occupancy at 1000'!$D$10)</f>
        <v>0.19130434782608696</v>
      </c>
      <c r="G36" s="125">
        <f>SUM('[1]% Occupancy at 1300'!$D$10)</f>
        <v>0.29565217391304349</v>
      </c>
      <c r="H36" s="125">
        <f>SUM('[1]% Occupancy at 1600'!$D$10)</f>
        <v>0.33913043478260868</v>
      </c>
      <c r="I36" s="124"/>
      <c r="J36" s="125">
        <f>AVERAGE(E36:H36)</f>
        <v>0.22826086956521741</v>
      </c>
      <c r="K36" s="124"/>
      <c r="L36" s="125">
        <f>SUM('[1]% Occupancy at 1900'!$D$10)</f>
        <v>0.21739130434782608</v>
      </c>
      <c r="M36" s="94"/>
      <c r="N36" s="79" t="s">
        <v>106</v>
      </c>
      <c r="P36" s="122">
        <f>[1]Spaces!$D$15</f>
        <v>0</v>
      </c>
      <c r="Q36" s="128"/>
      <c r="R36" s="128"/>
      <c r="S36" s="128"/>
      <c r="T36" s="128"/>
      <c r="U36" s="131"/>
      <c r="W36" s="131"/>
      <c r="X36" s="127"/>
      <c r="Y36" s="94"/>
      <c r="Z36" s="79" t="s">
        <v>106</v>
      </c>
      <c r="AB36" s="129">
        <f>[1]Spaces!$D$20</f>
        <v>51</v>
      </c>
      <c r="AC36" s="130">
        <f>SUM('[1]% Occupancy at 1000'!$D$20)</f>
        <v>0.88235294117647056</v>
      </c>
      <c r="AD36" s="130">
        <f>SUM('[1]% Occupancy at 1300'!$D$20)</f>
        <v>0.66666666666666663</v>
      </c>
      <c r="AE36" s="130">
        <f>SUM('[1]% Occupancy at 1600'!$D$20)</f>
        <v>0.37254901960784315</v>
      </c>
      <c r="AF36" s="131"/>
      <c r="AG36" s="130">
        <f t="shared" si="10"/>
        <v>0.64052287581699341</v>
      </c>
      <c r="AH36" s="131"/>
      <c r="AI36" s="130">
        <f>SUM('[1]% Occupancy at 1900'!$D$20)</f>
        <v>0.25490196078431371</v>
      </c>
      <c r="AJ36" s="94"/>
      <c r="AK36" s="132" t="s">
        <v>106</v>
      </c>
      <c r="AL36" s="132"/>
      <c r="AM36" s="129">
        <f>[1]Spaces!$D$25</f>
        <v>52</v>
      </c>
      <c r="AN36" s="130">
        <f>SUM('[1]% Occupancy at 1000'!$D$25)</f>
        <v>0.25</v>
      </c>
      <c r="AO36" s="130">
        <f>SUM('[1]% Occupancy at 1300'!$D$25)</f>
        <v>0.30769230769230771</v>
      </c>
      <c r="AP36" s="130">
        <f>SUM('[1]% Occupancy at 1600'!$D$25)</f>
        <v>1.9230769230769232E-2</v>
      </c>
      <c r="AQ36" s="131"/>
      <c r="AR36" s="130">
        <f t="shared" si="12"/>
        <v>0.19230769230769232</v>
      </c>
      <c r="AS36" s="131"/>
      <c r="AT36" s="130">
        <f>SUM('[1]% Occupancy at 1900'!$D$25)</f>
        <v>0.11538461538461539</v>
      </c>
      <c r="AU36" s="94"/>
      <c r="AV36" s="132" t="s">
        <v>106</v>
      </c>
      <c r="AW36" s="132"/>
      <c r="AX36" s="129">
        <f>[1]Spaces!$D$30</f>
        <v>1083</v>
      </c>
      <c r="AY36" s="130">
        <f>SUM('[1]% Occupancy at 1000'!$D$30)</f>
        <v>0.22530009233610343</v>
      </c>
      <c r="AZ36" s="130">
        <f>SUM('[1]% Occupancy at 1300'!$D$30)</f>
        <v>0.33887349953831947</v>
      </c>
      <c r="BA36" s="130">
        <f>SUM('[1]% Occupancy at 1600'!$D$30)</f>
        <v>0.31763619575253926</v>
      </c>
      <c r="BB36" s="131"/>
      <c r="BC36" s="130">
        <f t="shared" ref="BC36" si="13">AVERAGE(AY36:BA36)</f>
        <v>0.29393659587565407</v>
      </c>
      <c r="BD36" s="131"/>
      <c r="BE36" s="130">
        <f>SUM('[1]% Occupancy at 1900'!$D$30)</f>
        <v>0.68698060941828254</v>
      </c>
      <c r="BF36" s="83"/>
    </row>
    <row r="37" spans="1:70">
      <c r="A37" s="83"/>
      <c r="M37" s="94"/>
      <c r="Y37" s="94"/>
      <c r="Z37" s="79" t="s">
        <v>122</v>
      </c>
      <c r="AB37" s="122">
        <f>[1]Spaces!G20</f>
        <v>535</v>
      </c>
      <c r="AC37" s="130">
        <f>SUM('[1]% Occupancy at 1000'!$G$20)</f>
        <v>0.54579439252336448</v>
      </c>
      <c r="AD37" s="130">
        <f>SUM('[1]% Occupancy at 1300'!$G$20)</f>
        <v>0.61682242990654201</v>
      </c>
      <c r="AE37" s="130">
        <f>SUM('[1]% Occupancy at 1600'!$G$20)</f>
        <v>0.46542056074766353</v>
      </c>
      <c r="AF37" s="131"/>
      <c r="AG37" s="130">
        <f t="shared" si="10"/>
        <v>0.54267912772585669</v>
      </c>
      <c r="AH37" s="131"/>
      <c r="AI37" s="130">
        <f>SUM('[1]% Occupancy at 1900'!$G$20)</f>
        <v>0.34018691588785049</v>
      </c>
      <c r="AJ37" s="94"/>
      <c r="AU37" s="94"/>
      <c r="BF37" s="83"/>
    </row>
    <row r="38" spans="1:70">
      <c r="A38" s="83"/>
      <c r="M38" s="94"/>
      <c r="Y38" s="94"/>
      <c r="Z38" s="79" t="s">
        <v>130</v>
      </c>
      <c r="AB38" s="122"/>
      <c r="AC38" s="127"/>
      <c r="AD38" s="127"/>
      <c r="AE38" s="127"/>
      <c r="AF38" s="127"/>
      <c r="AG38" s="127"/>
      <c r="AH38" s="127"/>
      <c r="AI38" s="127"/>
      <c r="AJ38" s="94"/>
      <c r="AU38" s="94"/>
      <c r="BF38" s="83"/>
    </row>
    <row r="39" spans="1:70">
      <c r="A39" s="94"/>
      <c r="B39" s="95"/>
      <c r="C39" s="95"/>
      <c r="D39" s="96"/>
      <c r="E39" s="94"/>
      <c r="F39" s="97" t="s">
        <v>131</v>
      </c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7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8" t="s">
        <v>131</v>
      </c>
      <c r="AE39" s="94"/>
      <c r="AF39" s="94"/>
      <c r="AG39" s="94"/>
      <c r="AH39" s="94"/>
      <c r="AI39" s="94"/>
      <c r="AJ39" s="94"/>
      <c r="AK39" s="94"/>
      <c r="AL39" s="94"/>
      <c r="AM39" s="94"/>
      <c r="AN39" s="99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8" t="s">
        <v>131</v>
      </c>
      <c r="BA39" s="94"/>
      <c r="BB39" s="94"/>
      <c r="BC39" s="94"/>
      <c r="BD39" s="94"/>
      <c r="BE39" s="94"/>
      <c r="BF39" s="94"/>
    </row>
    <row r="40" spans="1:70">
      <c r="D40" s="163" t="s">
        <v>132</v>
      </c>
      <c r="E40" s="163" t="s">
        <v>133</v>
      </c>
      <c r="G40" s="164"/>
      <c r="O40" s="165" t="s">
        <v>134</v>
      </c>
      <c r="P40" s="166">
        <v>1</v>
      </c>
      <c r="Q40" s="166">
        <v>0.75</v>
      </c>
      <c r="R40" s="166">
        <v>0.5</v>
      </c>
      <c r="S40" s="166">
        <v>0.25</v>
      </c>
      <c r="T40" s="166">
        <v>0</v>
      </c>
      <c r="U40" s="167" t="s">
        <v>135</v>
      </c>
      <c r="AB40" s="122"/>
      <c r="BF40" s="81" t="s">
        <v>136</v>
      </c>
    </row>
    <row r="41" spans="1:70">
      <c r="D41" s="168"/>
      <c r="E41" s="169" t="s">
        <v>137</v>
      </c>
      <c r="F41" s="163"/>
      <c r="AB41" s="122"/>
    </row>
    <row r="42" spans="1:70">
      <c r="D42" s="168"/>
      <c r="E42" s="169"/>
      <c r="F42" s="163"/>
      <c r="AB42" s="122"/>
    </row>
    <row r="43" spans="1:70">
      <c r="A43" s="170"/>
      <c r="B43" s="170"/>
      <c r="C43" s="170"/>
      <c r="D43" s="171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2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</row>
    <row r="44" spans="1:70" s="83" customFormat="1">
      <c r="B44" s="173"/>
      <c r="D44" s="174"/>
      <c r="E44" s="175"/>
      <c r="F44" s="175"/>
      <c r="G44" s="176"/>
      <c r="H44" s="137"/>
      <c r="I44" s="177"/>
      <c r="J44" s="177"/>
      <c r="K44" s="177"/>
      <c r="L44" s="177"/>
      <c r="AB44" s="178"/>
      <c r="BI44" s="79"/>
      <c r="BJ44" s="79"/>
      <c r="BK44" s="79"/>
      <c r="BL44" s="79"/>
      <c r="BM44" s="79"/>
      <c r="BN44" s="79"/>
      <c r="BO44" s="79"/>
      <c r="BP44" s="79"/>
      <c r="BQ44" s="79"/>
    </row>
    <row r="45" spans="1:70">
      <c r="B45" s="80" t="s">
        <v>77</v>
      </c>
      <c r="BF45" s="82" t="str">
        <f>[2]Spaces!$F$4</f>
        <v>Saturday</v>
      </c>
      <c r="BR45" s="83"/>
    </row>
    <row r="46" spans="1:70">
      <c r="B46" s="80" t="s">
        <v>78</v>
      </c>
      <c r="C46" s="84"/>
      <c r="D46" s="85"/>
      <c r="BF46" s="82" t="str">
        <f>[3]Spaces!$G$4</f>
        <v>6th June 2015</v>
      </c>
      <c r="BR46" s="83"/>
    </row>
    <row r="47" spans="1:70">
      <c r="A47" s="94"/>
      <c r="B47" s="95"/>
      <c r="C47" s="95"/>
      <c r="D47" s="96"/>
      <c r="E47" s="94"/>
      <c r="F47" s="97" t="s">
        <v>79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7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8" t="s">
        <v>79</v>
      </c>
      <c r="AE47" s="94"/>
      <c r="AF47" s="94"/>
      <c r="AG47" s="94"/>
      <c r="AH47" s="94"/>
      <c r="AI47" s="94"/>
      <c r="AJ47" s="94"/>
      <c r="AK47" s="94"/>
      <c r="AL47" s="94"/>
      <c r="AM47" s="94"/>
      <c r="AN47" s="99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8" t="s">
        <v>79</v>
      </c>
      <c r="BA47" s="94"/>
      <c r="BB47" s="94"/>
      <c r="BC47" s="94"/>
      <c r="BD47" s="94"/>
      <c r="BE47" s="94"/>
      <c r="BF47" s="94"/>
      <c r="BR47" s="83"/>
    </row>
    <row r="48" spans="1:70">
      <c r="A48" s="106"/>
      <c r="B48" s="107" t="s">
        <v>82</v>
      </c>
      <c r="C48" s="107"/>
      <c r="D48" s="108"/>
      <c r="E48" s="109"/>
      <c r="F48" s="109"/>
      <c r="G48" s="109"/>
      <c r="H48" s="109"/>
      <c r="I48" s="110"/>
      <c r="J48" s="111" t="s">
        <v>83</v>
      </c>
      <c r="K48" s="110"/>
      <c r="L48" s="109"/>
      <c r="M48" s="112"/>
      <c r="N48" s="107" t="s">
        <v>84</v>
      </c>
      <c r="O48" s="107"/>
      <c r="P48" s="107"/>
      <c r="Q48" s="109"/>
      <c r="R48" s="109"/>
      <c r="S48" s="109"/>
      <c r="T48" s="109"/>
      <c r="U48" s="110"/>
      <c r="V48" s="111" t="s">
        <v>83</v>
      </c>
      <c r="W48" s="110"/>
      <c r="X48" s="109"/>
      <c r="Y48" s="97"/>
      <c r="Z48" s="107" t="s">
        <v>85</v>
      </c>
      <c r="AA48" s="107"/>
      <c r="AB48" s="107"/>
      <c r="AC48" s="109"/>
      <c r="AD48" s="109"/>
      <c r="AE48" s="109"/>
      <c r="AF48" s="110"/>
      <c r="AG48" s="111" t="s">
        <v>83</v>
      </c>
      <c r="AH48" s="110"/>
      <c r="AI48" s="109"/>
      <c r="AJ48" s="97"/>
      <c r="AK48" s="107" t="s">
        <v>86</v>
      </c>
      <c r="AL48" s="107"/>
      <c r="AM48" s="107"/>
      <c r="AN48" s="109"/>
      <c r="AO48" s="109"/>
      <c r="AP48" s="109"/>
      <c r="AQ48" s="110"/>
      <c r="AR48" s="111" t="s">
        <v>83</v>
      </c>
      <c r="AS48" s="110"/>
      <c r="AT48" s="109"/>
      <c r="AU48" s="97"/>
      <c r="AV48" s="107" t="s">
        <v>87</v>
      </c>
      <c r="AW48" s="107"/>
      <c r="AX48" s="107"/>
      <c r="AY48" s="109"/>
      <c r="AZ48" s="109"/>
      <c r="BA48" s="109"/>
      <c r="BB48" s="110"/>
      <c r="BC48" s="111" t="s">
        <v>83</v>
      </c>
      <c r="BD48" s="110"/>
      <c r="BE48" s="109"/>
      <c r="BF48" s="106"/>
    </row>
    <row r="49" spans="1:70">
      <c r="A49" s="106"/>
      <c r="B49" s="107" t="s">
        <v>94</v>
      </c>
      <c r="C49" s="107"/>
      <c r="D49" s="108" t="s">
        <v>95</v>
      </c>
      <c r="E49" s="109"/>
      <c r="F49" s="109"/>
      <c r="G49" s="113" t="s">
        <v>96</v>
      </c>
      <c r="H49" s="109"/>
      <c r="I49" s="110"/>
      <c r="J49" s="111" t="s">
        <v>98</v>
      </c>
      <c r="K49" s="110"/>
      <c r="L49" s="109"/>
      <c r="M49" s="97"/>
      <c r="N49" s="107" t="s">
        <v>94</v>
      </c>
      <c r="O49" s="107"/>
      <c r="P49" s="107" t="s">
        <v>95</v>
      </c>
      <c r="Q49" s="109"/>
      <c r="R49" s="109"/>
      <c r="S49" s="113" t="s">
        <v>96</v>
      </c>
      <c r="T49" s="109"/>
      <c r="U49" s="110"/>
      <c r="V49" s="111" t="s">
        <v>98</v>
      </c>
      <c r="W49" s="110"/>
      <c r="X49" s="109"/>
      <c r="Y49" s="97"/>
      <c r="Z49" s="107" t="s">
        <v>94</v>
      </c>
      <c r="AA49" s="107"/>
      <c r="AB49" s="107" t="s">
        <v>95</v>
      </c>
      <c r="AC49" s="109"/>
      <c r="AD49" s="113" t="s">
        <v>96</v>
      </c>
      <c r="AE49" s="109"/>
      <c r="AF49" s="110"/>
      <c r="AG49" s="111" t="s">
        <v>98</v>
      </c>
      <c r="AH49" s="110"/>
      <c r="AI49" s="109"/>
      <c r="AJ49" s="97"/>
      <c r="AK49" s="107" t="s">
        <v>94</v>
      </c>
      <c r="AL49" s="107"/>
      <c r="AM49" s="107" t="s">
        <v>95</v>
      </c>
      <c r="AN49" s="109"/>
      <c r="AO49" s="113" t="s">
        <v>96</v>
      </c>
      <c r="AP49" s="109"/>
      <c r="AQ49" s="110"/>
      <c r="AR49" s="111" t="s">
        <v>98</v>
      </c>
      <c r="AS49" s="110"/>
      <c r="AT49" s="109"/>
      <c r="AU49" s="97"/>
      <c r="AV49" s="107" t="s">
        <v>94</v>
      </c>
      <c r="AW49" s="107"/>
      <c r="AX49" s="107" t="s">
        <v>95</v>
      </c>
      <c r="AY49" s="109"/>
      <c r="AZ49" s="113" t="s">
        <v>96</v>
      </c>
      <c r="BA49" s="109"/>
      <c r="BB49" s="110"/>
      <c r="BC49" s="111" t="s">
        <v>98</v>
      </c>
      <c r="BD49" s="110"/>
      <c r="BE49" s="109"/>
      <c r="BF49" s="106"/>
      <c r="BR49" s="83"/>
    </row>
    <row r="50" spans="1:70">
      <c r="A50" s="106"/>
      <c r="B50" s="107" t="s">
        <v>99</v>
      </c>
      <c r="C50" s="107"/>
      <c r="D50" s="108" t="s">
        <v>100</v>
      </c>
      <c r="E50" s="117"/>
      <c r="F50" s="117">
        <v>0.41666666666666669</v>
      </c>
      <c r="G50" s="117">
        <v>0.54166666666666663</v>
      </c>
      <c r="H50" s="117">
        <v>0.66666666666666663</v>
      </c>
      <c r="I50" s="118"/>
      <c r="J50" s="119"/>
      <c r="K50" s="118"/>
      <c r="L50" s="120">
        <v>0.79166666666666663</v>
      </c>
      <c r="M50" s="97"/>
      <c r="N50" s="107" t="s">
        <v>99</v>
      </c>
      <c r="O50" s="107"/>
      <c r="P50" s="107" t="s">
        <v>100</v>
      </c>
      <c r="Q50" s="117"/>
      <c r="R50" s="117">
        <v>0.41666666666666669</v>
      </c>
      <c r="S50" s="117">
        <v>0.54166666666666663</v>
      </c>
      <c r="T50" s="117">
        <v>0.66666666666666663</v>
      </c>
      <c r="U50" s="118"/>
      <c r="V50" s="119"/>
      <c r="W50" s="118"/>
      <c r="X50" s="120">
        <v>0.79166666666666663</v>
      </c>
      <c r="Y50" s="97"/>
      <c r="Z50" s="107" t="s">
        <v>99</v>
      </c>
      <c r="AA50" s="107"/>
      <c r="AB50" s="107" t="s">
        <v>100</v>
      </c>
      <c r="AC50" s="117">
        <v>0.41666666666666669</v>
      </c>
      <c r="AD50" s="117">
        <v>0.54166666666666663</v>
      </c>
      <c r="AE50" s="117">
        <v>0.66666666666666663</v>
      </c>
      <c r="AF50" s="118"/>
      <c r="AG50" s="119"/>
      <c r="AH50" s="118"/>
      <c r="AI50" s="120">
        <v>0.79166666666666663</v>
      </c>
      <c r="AJ50" s="97"/>
      <c r="AK50" s="107" t="s">
        <v>99</v>
      </c>
      <c r="AL50" s="107"/>
      <c r="AM50" s="107" t="s">
        <v>100</v>
      </c>
      <c r="AN50" s="117">
        <v>0.41666666666666669</v>
      </c>
      <c r="AO50" s="117">
        <v>0.54166666666666663</v>
      </c>
      <c r="AP50" s="117">
        <v>0.66666666666666663</v>
      </c>
      <c r="AQ50" s="118"/>
      <c r="AR50" s="119"/>
      <c r="AS50" s="118"/>
      <c r="AT50" s="120">
        <v>0.79166666666666663</v>
      </c>
      <c r="AU50" s="97"/>
      <c r="AV50" s="107" t="s">
        <v>99</v>
      </c>
      <c r="AW50" s="107"/>
      <c r="AX50" s="107" t="s">
        <v>100</v>
      </c>
      <c r="AY50" s="117">
        <v>0.41666666666666669</v>
      </c>
      <c r="AZ50" s="117">
        <v>0.54166666666666663</v>
      </c>
      <c r="BA50" s="117">
        <v>0.66666666666666663</v>
      </c>
      <c r="BB50" s="118"/>
      <c r="BC50" s="119"/>
      <c r="BD50" s="118"/>
      <c r="BE50" s="120">
        <v>0.79166666666666663</v>
      </c>
      <c r="BF50" s="106"/>
      <c r="BR50" s="83"/>
    </row>
    <row r="51" spans="1:70">
      <c r="A51" s="83"/>
      <c r="B51" s="79" t="s">
        <v>103</v>
      </c>
      <c r="D51" s="122">
        <f>[3]Spaces!$B$7</f>
        <v>408</v>
      </c>
      <c r="E51" s="133"/>
      <c r="F51" s="123">
        <f>SUM('[3]% Occupancy at 1000'!$B$7)</f>
        <v>0.22058823529411764</v>
      </c>
      <c r="G51" s="123">
        <f>SUM('[3]% Occupancy at 1300'!$B$7)</f>
        <v>0.51225490196078427</v>
      </c>
      <c r="H51" s="123">
        <f>SUM('[3]% Occupancy at 1600'!$B$7)</f>
        <v>0.5220588235294118</v>
      </c>
      <c r="I51" s="124"/>
      <c r="J51" s="123">
        <f>AVERAGE(F51:H51)</f>
        <v>0.41830065359477125</v>
      </c>
      <c r="K51" s="124"/>
      <c r="L51" s="123">
        <f>SUM('[3]% Occupancy at 1900'!$B$7)</f>
        <v>0.14215686274509803</v>
      </c>
      <c r="M51" s="94"/>
      <c r="N51" s="79" t="s">
        <v>103</v>
      </c>
      <c r="P51" s="122">
        <f>[3]Spaces!$B$12</f>
        <v>93</v>
      </c>
      <c r="Q51" s="135"/>
      <c r="R51" s="125">
        <f>SUM('[3]% Occupancy at 1000'!$B$12)</f>
        <v>8.6021505376344093E-2</v>
      </c>
      <c r="S51" s="125">
        <f>SUM('[3]% Occupancy at 1300'!$B$12)</f>
        <v>0.29032258064516131</v>
      </c>
      <c r="T51" s="125">
        <f>SUM('[3]% Occupancy at 1600'!$B$12)</f>
        <v>7.5268817204301078E-2</v>
      </c>
      <c r="U51" s="124"/>
      <c r="V51" s="125">
        <f>AVERAGE(R51:T51)</f>
        <v>0.15053763440860216</v>
      </c>
      <c r="W51" s="124"/>
      <c r="X51" s="125">
        <f>SUM('[3]% Occupancy at 1900'!$B$12)</f>
        <v>0</v>
      </c>
      <c r="Y51" s="94"/>
      <c r="Z51" s="79" t="s">
        <v>103</v>
      </c>
      <c r="AB51" s="122">
        <f>[3]Spaces!$B$17</f>
        <v>0</v>
      </c>
      <c r="AF51" s="126"/>
      <c r="AH51" s="126"/>
      <c r="AJ51" s="94"/>
      <c r="AK51" s="79" t="s">
        <v>103</v>
      </c>
      <c r="AM51" s="122">
        <f>[3]Spaces!$B$22</f>
        <v>0</v>
      </c>
      <c r="AQ51" s="126"/>
      <c r="AS51" s="126"/>
      <c r="AU51" s="94"/>
      <c r="AV51" s="79" t="s">
        <v>103</v>
      </c>
      <c r="AX51" s="122">
        <f>[3]Spaces!$B$27</f>
        <v>0</v>
      </c>
      <c r="AY51" s="127"/>
      <c r="AZ51" s="127"/>
      <c r="BA51" s="127"/>
      <c r="BB51" s="118"/>
      <c r="BC51" s="119"/>
      <c r="BD51" s="118"/>
      <c r="BE51" s="127"/>
      <c r="BF51" s="83"/>
      <c r="BR51" s="83"/>
    </row>
    <row r="52" spans="1:70">
      <c r="A52" s="83"/>
      <c r="B52" s="79" t="s">
        <v>104</v>
      </c>
      <c r="D52" s="122">
        <f>[3]Spaces!$C$7</f>
        <v>590</v>
      </c>
      <c r="E52" s="133"/>
      <c r="F52" s="123">
        <f>SUM('[3]% Occupancy at 1000'!$C$7)</f>
        <v>6.1016949152542375E-2</v>
      </c>
      <c r="G52" s="123">
        <f>SUM('[3]% Occupancy at 1300'!$C$7)</f>
        <v>0.11016949152542373</v>
      </c>
      <c r="H52" s="123">
        <f>SUM('[3]% Occupancy at 1600'!$C$7)</f>
        <v>0.11694915254237288</v>
      </c>
      <c r="I52" s="124"/>
      <c r="J52" s="123">
        <f>AVERAGE(F52:H52)</f>
        <v>9.6045197740112997E-2</v>
      </c>
      <c r="K52" s="124"/>
      <c r="L52" s="123">
        <f>SUM('[3]% Occupancy at 1900'!$C$7)</f>
        <v>9.152542372881356E-2</v>
      </c>
      <c r="M52" s="94"/>
      <c r="N52" s="79" t="s">
        <v>104</v>
      </c>
      <c r="P52" s="122">
        <f>[3]Spaces!$C$12</f>
        <v>1134</v>
      </c>
      <c r="Q52" s="135"/>
      <c r="R52" s="125">
        <f>SUM('[3]% Occupancy at 1000'!$C$12)</f>
        <v>2.292768959435626E-2</v>
      </c>
      <c r="S52" s="125">
        <f>SUM('[3]% Occupancy at 1300'!$C$12)</f>
        <v>2.821869488536155E-2</v>
      </c>
      <c r="T52" s="125">
        <f>SUM('[3]% Occupancy at 1600'!$C$12)</f>
        <v>3.1746031746031744E-2</v>
      </c>
      <c r="U52" s="124"/>
      <c r="V52" s="125">
        <f t="shared" ref="V52:V53" si="14">AVERAGE(R52:T52)</f>
        <v>2.7630805408583186E-2</v>
      </c>
      <c r="W52" s="124"/>
      <c r="X52" s="125">
        <f>SUM('[3]% Occupancy at 1900'!$C$12)</f>
        <v>2.6455026455026454E-2</v>
      </c>
      <c r="Y52" s="94"/>
      <c r="Z52" s="79" t="s">
        <v>104</v>
      </c>
      <c r="AB52" s="129">
        <f>[3]Spaces!$C$17</f>
        <v>973</v>
      </c>
      <c r="AC52" s="130">
        <f>SUM('[3]% Occupancy at 1000'!$C$17)</f>
        <v>0.10483042137718397</v>
      </c>
      <c r="AD52" s="130">
        <f>SUM('[3]% Occupancy at 1300'!$C$17)</f>
        <v>0.24871531346351491</v>
      </c>
      <c r="AE52" s="130">
        <f>SUM('[3]% Occupancy at 1600'!$C$17)</f>
        <v>0.25077081192189105</v>
      </c>
      <c r="AF52" s="131"/>
      <c r="AG52" s="130">
        <f t="shared" ref="AG52:AG53" si="15">AVERAGE(AC52:AE52)</f>
        <v>0.20143884892086331</v>
      </c>
      <c r="AH52" s="131"/>
      <c r="AI52" s="130">
        <f>SUM('[3]% Occupancy at 1900'!$C$17)</f>
        <v>0.12127440904419322</v>
      </c>
      <c r="AJ52" s="94"/>
      <c r="AK52" s="132" t="s">
        <v>104</v>
      </c>
      <c r="AL52" s="132"/>
      <c r="AM52" s="129">
        <f>[3]Spaces!$C$22</f>
        <v>737</v>
      </c>
      <c r="AN52" s="130">
        <f>SUM('[3]% Occupancy at 1000'!$C$22)</f>
        <v>0.56445047489823608</v>
      </c>
      <c r="AO52" s="130">
        <f>SUM('[3]% Occupancy at 1300'!$C$22)</f>
        <v>0.87788331071913162</v>
      </c>
      <c r="AP52" s="130">
        <f>SUM('[3]% Occupancy at 1600'!$C$22)</f>
        <v>0.62822252374491183</v>
      </c>
      <c r="AQ52" s="131"/>
      <c r="AR52" s="130">
        <f t="shared" ref="AR52:AR53" si="16">AVERAGE(AN52:AP52)</f>
        <v>0.69018543645409325</v>
      </c>
      <c r="AS52" s="131"/>
      <c r="AT52" s="130">
        <f>SUM('[3]% Occupancy at 1900'!$C$22)</f>
        <v>0.18860244233378562</v>
      </c>
      <c r="AU52" s="94"/>
      <c r="AV52" s="132" t="s">
        <v>104</v>
      </c>
      <c r="AW52" s="132"/>
      <c r="AX52" s="129">
        <f>[3]Spaces!$C$27</f>
        <v>1263</v>
      </c>
      <c r="AY52" s="130">
        <f>SUM('[3]% Occupancy at 1000'!$C$27)</f>
        <v>0.33491686460807601</v>
      </c>
      <c r="AZ52" s="130">
        <f>SUM('[3]% Occupancy at 1300'!$C$27)</f>
        <v>0.82660332541567694</v>
      </c>
      <c r="BA52" s="130">
        <f>SUM('[3]% Occupancy at 1600'!$C$27)</f>
        <v>0.87094220110847187</v>
      </c>
      <c r="BB52" s="131"/>
      <c r="BC52" s="130">
        <f t="shared" ref="BC52:BC53" si="17">AVERAGE(AY52:BA52)</f>
        <v>0.67748746371074164</v>
      </c>
      <c r="BD52" s="131"/>
      <c r="BE52" s="130">
        <f>SUM('[3]% Occupancy at 1900'!$C$27)</f>
        <v>0.23119556611243072</v>
      </c>
      <c r="BF52" s="83"/>
      <c r="BR52" s="83"/>
    </row>
    <row r="53" spans="1:70">
      <c r="A53" s="83"/>
      <c r="B53" s="79" t="s">
        <v>106</v>
      </c>
      <c r="D53" s="122">
        <f>[3]Spaces!$D$7</f>
        <v>0</v>
      </c>
      <c r="E53" s="133"/>
      <c r="F53" s="133"/>
      <c r="G53" s="133"/>
      <c r="H53" s="133"/>
      <c r="I53" s="124"/>
      <c r="J53" s="134"/>
      <c r="K53" s="124"/>
      <c r="L53" s="135"/>
      <c r="M53" s="94"/>
      <c r="N53" s="79" t="s">
        <v>106</v>
      </c>
      <c r="P53" s="122">
        <f>[3]Spaces!$D$12</f>
        <v>35</v>
      </c>
      <c r="Q53" s="135"/>
      <c r="R53" s="125">
        <f>SUM('[3]% Occupancy at 1000'!$D$12)</f>
        <v>0</v>
      </c>
      <c r="S53" s="125">
        <f>SUM('[3]% Occupancy at 1300'!$D$12)</f>
        <v>0</v>
      </c>
      <c r="T53" s="125">
        <f>SUM('[3]% Occupancy at 1600'!$D$12)</f>
        <v>0</v>
      </c>
      <c r="U53" s="124"/>
      <c r="V53" s="125">
        <f t="shared" si="14"/>
        <v>0</v>
      </c>
      <c r="W53" s="124"/>
      <c r="X53" s="125">
        <f>SUM('[3]% Occupancy at 1900'!$D$12)</f>
        <v>0</v>
      </c>
      <c r="Y53" s="94"/>
      <c r="Z53" s="79" t="s">
        <v>106</v>
      </c>
      <c r="AB53" s="129">
        <f>[3]Spaces!$D$17</f>
        <v>107</v>
      </c>
      <c r="AC53" s="130">
        <f>SUM('[3]% Occupancy at 1000'!$D$17)</f>
        <v>1.8691588785046728E-2</v>
      </c>
      <c r="AD53" s="130">
        <f>SUM('[3]% Occupancy at 1300'!$D$17)</f>
        <v>3.7383177570093455E-2</v>
      </c>
      <c r="AE53" s="130">
        <f>SUM('[3]% Occupancy at 1600'!$D$17)</f>
        <v>4.6728971962616821E-2</v>
      </c>
      <c r="AF53" s="131"/>
      <c r="AG53" s="130">
        <f t="shared" si="15"/>
        <v>3.4267912772585667E-2</v>
      </c>
      <c r="AH53" s="131"/>
      <c r="AI53" s="130">
        <f>SUM('[3]% Occupancy at 1900'!$D$17)</f>
        <v>3.7383177570093455E-2</v>
      </c>
      <c r="AJ53" s="94"/>
      <c r="AK53" s="132" t="s">
        <v>106</v>
      </c>
      <c r="AL53" s="132"/>
      <c r="AM53" s="129">
        <f>[3]Spaces!$D$22</f>
        <v>258</v>
      </c>
      <c r="AN53" s="130">
        <f>SUM('[3]% Occupancy at 1000'!$D$22)</f>
        <v>0.24031007751937986</v>
      </c>
      <c r="AO53" s="130">
        <f>SUM('[3]% Occupancy at 1300'!$D$22)</f>
        <v>0.36046511627906974</v>
      </c>
      <c r="AP53" s="130">
        <f>SUM('[3]% Occupancy at 1600'!$D$22)</f>
        <v>0.2558139534883721</v>
      </c>
      <c r="AQ53" s="131"/>
      <c r="AR53" s="130">
        <f t="shared" si="16"/>
        <v>0.28552971576227387</v>
      </c>
      <c r="AS53" s="131"/>
      <c r="AT53" s="130">
        <f>SUM('[3]% Occupancy at 1900'!$D$22)</f>
        <v>0.12790697674418605</v>
      </c>
      <c r="AU53" s="94"/>
      <c r="AV53" s="132" t="s">
        <v>106</v>
      </c>
      <c r="AW53" s="132"/>
      <c r="AX53" s="129">
        <f>[3]Spaces!$D$27</f>
        <v>137</v>
      </c>
      <c r="AY53" s="130">
        <f>SUM('[3]% Occupancy at 1000'!$D$27)</f>
        <v>0</v>
      </c>
      <c r="AZ53" s="130">
        <f>SUM('[3]% Occupancy at 1300'!$D$27)</f>
        <v>0.35766423357664234</v>
      </c>
      <c r="BA53" s="130">
        <f>SUM('[3]% Occupancy at 1600'!$D$27)</f>
        <v>0.37956204379562042</v>
      </c>
      <c r="BB53" s="131"/>
      <c r="BC53" s="130">
        <f t="shared" si="17"/>
        <v>0.24574209245742093</v>
      </c>
      <c r="BD53" s="131"/>
      <c r="BE53" s="130">
        <f>SUM('[3]% Occupancy at 1900'!$D$27)</f>
        <v>5.8394160583941604E-2</v>
      </c>
      <c r="BF53" s="83"/>
      <c r="BR53" s="83"/>
    </row>
    <row r="54" spans="1:70">
      <c r="A54" s="83"/>
      <c r="B54" s="79" t="s">
        <v>107</v>
      </c>
      <c r="D54" s="122">
        <f>[3]Spaces!$F$7</f>
        <v>63</v>
      </c>
      <c r="E54" s="133"/>
      <c r="F54" s="123">
        <f>SUM('[3]% Occupancy at 1000'!$F$7)</f>
        <v>4.7619047619047616E-2</v>
      </c>
      <c r="G54" s="123">
        <f>SUM('[3]% Occupancy at 1300'!$F$7)</f>
        <v>7.9365079365079361E-2</v>
      </c>
      <c r="H54" s="123">
        <f>SUM('[3]% Occupancy at 1600'!$F$7)</f>
        <v>6.3492063492063489E-2</v>
      </c>
      <c r="I54" s="124"/>
      <c r="J54" s="123">
        <f>AVERAGE(F54:H54)</f>
        <v>6.3492063492063489E-2</v>
      </c>
      <c r="K54" s="124"/>
      <c r="L54" s="123">
        <f>SUM('[3]% Occupancy at 1900'!$F$7)</f>
        <v>9.5238095238095233E-2</v>
      </c>
      <c r="M54" s="94"/>
      <c r="Q54" s="135"/>
      <c r="R54" s="135"/>
      <c r="S54" s="135"/>
      <c r="T54" s="135"/>
      <c r="U54" s="135"/>
      <c r="V54" s="135"/>
      <c r="W54" s="135"/>
      <c r="X54" s="135"/>
      <c r="Y54" s="94"/>
      <c r="AB54" s="132"/>
      <c r="AC54" s="132"/>
      <c r="AD54" s="132"/>
      <c r="AE54" s="132"/>
      <c r="AF54" s="132"/>
      <c r="AG54" s="132"/>
      <c r="AH54" s="132"/>
      <c r="AI54" s="132"/>
      <c r="AJ54" s="94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94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83"/>
      <c r="BR54" s="83"/>
    </row>
    <row r="55" spans="1:70">
      <c r="A55" s="83"/>
      <c r="E55" s="139"/>
      <c r="F55" s="138"/>
      <c r="G55" s="138"/>
      <c r="H55" s="138"/>
      <c r="I55" s="138"/>
      <c r="J55" s="138"/>
      <c r="K55" s="139"/>
      <c r="L55" s="138"/>
      <c r="M55" s="94"/>
      <c r="Q55" s="138"/>
      <c r="R55" s="138"/>
      <c r="S55" s="138"/>
      <c r="T55" s="138"/>
      <c r="U55" s="138"/>
      <c r="V55" s="138"/>
      <c r="W55" s="138"/>
      <c r="X55" s="138"/>
      <c r="Y55" s="94"/>
      <c r="AB55" s="132"/>
      <c r="AC55" s="132"/>
      <c r="AD55" s="132"/>
      <c r="AE55" s="132"/>
      <c r="AF55" s="132"/>
      <c r="AG55" s="132"/>
      <c r="AH55" s="132"/>
      <c r="AI55" s="132"/>
      <c r="AJ55" s="94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94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83"/>
      <c r="BR55" s="83"/>
    </row>
    <row r="56" spans="1:70">
      <c r="A56" s="83"/>
      <c r="B56" s="83"/>
      <c r="C56" s="83"/>
      <c r="D56" s="141"/>
      <c r="E56" s="139"/>
      <c r="F56" s="142"/>
      <c r="G56" s="142"/>
      <c r="H56" s="142"/>
      <c r="I56" s="142"/>
      <c r="J56" s="142"/>
      <c r="K56" s="142"/>
      <c r="L56" s="142"/>
      <c r="M56" s="98"/>
      <c r="N56" s="94"/>
      <c r="O56" s="94"/>
      <c r="P56" s="94"/>
      <c r="Q56" s="142"/>
      <c r="R56" s="143" t="s">
        <v>108</v>
      </c>
      <c r="S56" s="142"/>
      <c r="T56" s="142"/>
      <c r="U56" s="142"/>
      <c r="V56" s="142"/>
      <c r="W56" s="142"/>
      <c r="X56" s="142"/>
      <c r="Y56" s="98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8"/>
      <c r="AK56" s="94"/>
      <c r="AL56" s="94"/>
      <c r="AM56" s="94"/>
      <c r="AN56" s="99" t="s">
        <v>108</v>
      </c>
      <c r="AO56" s="94"/>
      <c r="AP56" s="94"/>
      <c r="AQ56" s="94"/>
      <c r="AR56" s="94"/>
      <c r="AS56" s="94"/>
      <c r="AT56" s="94"/>
      <c r="AU56" s="98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R56" s="83"/>
    </row>
    <row r="57" spans="1:70">
      <c r="A57" s="106"/>
      <c r="B57" s="107" t="s">
        <v>109</v>
      </c>
      <c r="C57" s="107"/>
      <c r="D57" s="108"/>
      <c r="E57" s="179"/>
      <c r="F57" s="144"/>
      <c r="G57" s="144"/>
      <c r="H57" s="144"/>
      <c r="I57" s="145"/>
      <c r="J57" s="146" t="s">
        <v>83</v>
      </c>
      <c r="K57" s="145"/>
      <c r="L57" s="144"/>
      <c r="M57" s="97"/>
      <c r="N57" s="107" t="s">
        <v>110</v>
      </c>
      <c r="O57" s="107"/>
      <c r="P57" s="107"/>
      <c r="Q57" s="144"/>
      <c r="R57" s="144"/>
      <c r="S57" s="144"/>
      <c r="T57" s="144"/>
      <c r="U57" s="145"/>
      <c r="V57" s="146" t="s">
        <v>83</v>
      </c>
      <c r="W57" s="145"/>
      <c r="X57" s="144"/>
      <c r="Y57" s="97"/>
      <c r="Z57" s="107" t="s">
        <v>111</v>
      </c>
      <c r="AA57" s="107"/>
      <c r="AB57" s="147"/>
      <c r="AC57" s="109"/>
      <c r="AD57" s="109"/>
      <c r="AE57" s="109"/>
      <c r="AF57" s="110"/>
      <c r="AG57" s="111" t="s">
        <v>83</v>
      </c>
      <c r="AH57" s="110"/>
      <c r="AI57" s="109"/>
      <c r="AJ57" s="97"/>
      <c r="AK57" s="147" t="s">
        <v>112</v>
      </c>
      <c r="AL57" s="147"/>
      <c r="AM57" s="147"/>
      <c r="AN57" s="109"/>
      <c r="AO57" s="109"/>
      <c r="AP57" s="109"/>
      <c r="AQ57" s="110"/>
      <c r="AR57" s="111" t="s">
        <v>83</v>
      </c>
      <c r="AS57" s="110"/>
      <c r="AT57" s="109"/>
      <c r="AU57" s="97"/>
      <c r="AV57" s="147" t="s">
        <v>113</v>
      </c>
      <c r="AW57" s="147"/>
      <c r="AX57" s="147"/>
      <c r="AY57" s="109"/>
      <c r="AZ57" s="109"/>
      <c r="BA57" s="109"/>
      <c r="BB57" s="110"/>
      <c r="BC57" s="111" t="s">
        <v>83</v>
      </c>
      <c r="BD57" s="110"/>
      <c r="BE57" s="109"/>
      <c r="BF57" s="97"/>
    </row>
    <row r="58" spans="1:70">
      <c r="A58" s="106"/>
      <c r="B58" s="107" t="s">
        <v>94</v>
      </c>
      <c r="C58" s="107"/>
      <c r="D58" s="108" t="s">
        <v>95</v>
      </c>
      <c r="E58" s="179"/>
      <c r="F58" s="144"/>
      <c r="G58" s="153" t="s">
        <v>96</v>
      </c>
      <c r="H58" s="144"/>
      <c r="I58" s="145"/>
      <c r="J58" s="111" t="s">
        <v>98</v>
      </c>
      <c r="K58" s="145"/>
      <c r="L58" s="144"/>
      <c r="M58" s="97"/>
      <c r="N58" s="107" t="s">
        <v>94</v>
      </c>
      <c r="O58" s="107"/>
      <c r="P58" s="107" t="s">
        <v>95</v>
      </c>
      <c r="Q58" s="144"/>
      <c r="R58" s="144"/>
      <c r="S58" s="153" t="s">
        <v>96</v>
      </c>
      <c r="T58" s="144"/>
      <c r="U58" s="145"/>
      <c r="V58" s="111" t="s">
        <v>98</v>
      </c>
      <c r="W58" s="145"/>
      <c r="X58" s="144"/>
      <c r="Y58" s="97"/>
      <c r="Z58" s="107" t="s">
        <v>94</v>
      </c>
      <c r="AA58" s="107"/>
      <c r="AB58" s="147" t="s">
        <v>95</v>
      </c>
      <c r="AC58" s="109"/>
      <c r="AD58" s="113" t="s">
        <v>96</v>
      </c>
      <c r="AE58" s="109"/>
      <c r="AF58" s="110"/>
      <c r="AG58" s="111" t="s">
        <v>98</v>
      </c>
      <c r="AH58" s="110"/>
      <c r="AI58" s="109"/>
      <c r="AJ58" s="97"/>
      <c r="AK58" s="147" t="s">
        <v>94</v>
      </c>
      <c r="AL58" s="147"/>
      <c r="AM58" s="147" t="s">
        <v>95</v>
      </c>
      <c r="AN58" s="109"/>
      <c r="AO58" s="113" t="s">
        <v>96</v>
      </c>
      <c r="AP58" s="109"/>
      <c r="AQ58" s="110"/>
      <c r="AR58" s="111" t="s">
        <v>98</v>
      </c>
      <c r="AS58" s="110"/>
      <c r="AT58" s="109"/>
      <c r="AU58" s="97"/>
      <c r="AV58" s="147" t="s">
        <v>94</v>
      </c>
      <c r="AW58" s="147"/>
      <c r="AX58" s="147" t="s">
        <v>95</v>
      </c>
      <c r="AY58" s="109"/>
      <c r="AZ58" s="113" t="s">
        <v>96</v>
      </c>
      <c r="BA58" s="109"/>
      <c r="BB58" s="110"/>
      <c r="BC58" s="111" t="s">
        <v>98</v>
      </c>
      <c r="BD58" s="110"/>
      <c r="BE58" s="109"/>
      <c r="BF58" s="97"/>
    </row>
    <row r="59" spans="1:70">
      <c r="A59" s="106"/>
      <c r="B59" s="107" t="s">
        <v>99</v>
      </c>
      <c r="C59" s="107"/>
      <c r="D59" s="108" t="s">
        <v>100</v>
      </c>
      <c r="E59" s="154"/>
      <c r="F59" s="154">
        <v>0.41666666666666669</v>
      </c>
      <c r="G59" s="154">
        <v>0.54166666666666663</v>
      </c>
      <c r="H59" s="154">
        <v>0.66666666666666663</v>
      </c>
      <c r="I59" s="155"/>
      <c r="J59" s="156"/>
      <c r="K59" s="155"/>
      <c r="L59" s="157">
        <v>0.79166666666666663</v>
      </c>
      <c r="M59" s="97"/>
      <c r="N59" s="107" t="s">
        <v>99</v>
      </c>
      <c r="O59" s="107"/>
      <c r="P59" s="107" t="s">
        <v>100</v>
      </c>
      <c r="Q59" s="154"/>
      <c r="R59" s="154">
        <v>0.41666666666666669</v>
      </c>
      <c r="S59" s="154">
        <v>0.54166666666666663</v>
      </c>
      <c r="T59" s="154">
        <v>0.66666666666666663</v>
      </c>
      <c r="U59" s="155"/>
      <c r="V59" s="138"/>
      <c r="W59" s="155"/>
      <c r="X59" s="157">
        <v>0.79166666666666663</v>
      </c>
      <c r="Y59" s="97"/>
      <c r="Z59" s="107" t="s">
        <v>99</v>
      </c>
      <c r="AA59" s="107"/>
      <c r="AB59" s="147" t="s">
        <v>100</v>
      </c>
      <c r="AC59" s="117">
        <v>0.41666666666666669</v>
      </c>
      <c r="AD59" s="117">
        <v>0.54166666666666663</v>
      </c>
      <c r="AE59" s="117">
        <v>0.66666666666666663</v>
      </c>
      <c r="AF59" s="118"/>
      <c r="AG59" s="119"/>
      <c r="AH59" s="118"/>
      <c r="AI59" s="120">
        <v>0.79166666666666663</v>
      </c>
      <c r="AJ59" s="97"/>
      <c r="AK59" s="147" t="s">
        <v>99</v>
      </c>
      <c r="AL59" s="147"/>
      <c r="AM59" s="147" t="s">
        <v>100</v>
      </c>
      <c r="AN59" s="117">
        <v>0.41666666666666669</v>
      </c>
      <c r="AO59" s="117">
        <v>0.54166666666666663</v>
      </c>
      <c r="AP59" s="117">
        <v>0.66666666666666663</v>
      </c>
      <c r="AQ59" s="118"/>
      <c r="AR59" s="119"/>
      <c r="AS59" s="118"/>
      <c r="AT59" s="120">
        <v>0.79166666666666663</v>
      </c>
      <c r="AU59" s="97"/>
      <c r="AV59" s="147" t="s">
        <v>99</v>
      </c>
      <c r="AW59" s="147"/>
      <c r="AX59" s="147" t="s">
        <v>100</v>
      </c>
      <c r="AY59" s="117">
        <v>0.41666666666666669</v>
      </c>
      <c r="AZ59" s="117">
        <v>0.54166666666666663</v>
      </c>
      <c r="BA59" s="117">
        <v>0.66666666666666663</v>
      </c>
      <c r="BB59" s="118"/>
      <c r="BC59" s="119"/>
      <c r="BD59" s="118"/>
      <c r="BE59" s="120">
        <v>0.79166666666666663</v>
      </c>
      <c r="BF59" s="97"/>
    </row>
    <row r="60" spans="1:70">
      <c r="A60" s="83"/>
      <c r="B60" s="79" t="s">
        <v>103</v>
      </c>
      <c r="D60" s="122">
        <f>[3]Spaces!$B$8</f>
        <v>0</v>
      </c>
      <c r="E60" s="135"/>
      <c r="F60" s="158"/>
      <c r="G60" s="158"/>
      <c r="H60" s="158"/>
      <c r="I60" s="124"/>
      <c r="J60" s="138"/>
      <c r="K60" s="124"/>
      <c r="L60" s="138"/>
      <c r="M60" s="94"/>
      <c r="N60" s="79" t="s">
        <v>103</v>
      </c>
      <c r="P60" s="122">
        <f>[3]Spaces!$B$13</f>
        <v>14</v>
      </c>
      <c r="Q60" s="135"/>
      <c r="R60" s="125">
        <f>SUM('[3]% Occupancy at 1000'!$B$13)</f>
        <v>0</v>
      </c>
      <c r="S60" s="125">
        <f>SUM('[3]% Occupancy at 1300'!$B$13)</f>
        <v>0.14285714285714285</v>
      </c>
      <c r="T60" s="125">
        <f>SUM('[3]% Occupancy at 1600'!$B$13)</f>
        <v>0.14285714285714285</v>
      </c>
      <c r="U60" s="124"/>
      <c r="V60" s="125">
        <f t="shared" ref="V60:V62" si="18">AVERAGE(R60:T60)</f>
        <v>9.5238095238095233E-2</v>
      </c>
      <c r="W60" s="124"/>
      <c r="X60" s="125">
        <f>SUM('[3]% Occupancy at 1900'!$B$13)</f>
        <v>0</v>
      </c>
      <c r="Y60" s="94"/>
      <c r="Z60" s="79" t="s">
        <v>103</v>
      </c>
      <c r="AB60" s="129">
        <f>[3]Spaces!$B$18</f>
        <v>0</v>
      </c>
      <c r="AF60" s="126"/>
      <c r="AH60" s="126"/>
      <c r="AJ60" s="94"/>
      <c r="AK60" s="132" t="s">
        <v>103</v>
      </c>
      <c r="AL60" s="132"/>
      <c r="AM60" s="129">
        <f>[3]Spaces!$B$23</f>
        <v>42</v>
      </c>
      <c r="AN60" s="130">
        <f>SUM('[3]% Occupancy at 1000'!$B$23)</f>
        <v>1</v>
      </c>
      <c r="AO60" s="130">
        <f>SUM('[3]% Occupancy at 1300'!$B$23)</f>
        <v>0.9285714285714286</v>
      </c>
      <c r="AP60" s="130">
        <f>SUM('[3]% Occupancy at 1600'!$B$23)</f>
        <v>0.9285714285714286</v>
      </c>
      <c r="AQ60" s="131"/>
      <c r="AR60" s="130">
        <f t="shared" ref="AR60:AR62" si="19">AVERAGE(AN60:AP60)</f>
        <v>0.95238095238095244</v>
      </c>
      <c r="AS60" s="131"/>
      <c r="AT60" s="130">
        <f>SUM('[3]% Occupancy at 1900'!$B$23)</f>
        <v>0.54761904761904767</v>
      </c>
      <c r="AU60" s="94"/>
      <c r="AV60" s="132" t="s">
        <v>103</v>
      </c>
      <c r="AW60" s="132"/>
      <c r="AX60" s="129">
        <f>[3]Spaces!$B$28</f>
        <v>0</v>
      </c>
      <c r="AY60" s="127"/>
      <c r="AZ60" s="127"/>
      <c r="BA60" s="127"/>
      <c r="BB60" s="118"/>
      <c r="BC60" s="119"/>
      <c r="BD60" s="118"/>
      <c r="BE60" s="127"/>
      <c r="BF60" s="94"/>
    </row>
    <row r="61" spans="1:70">
      <c r="A61" s="83"/>
      <c r="B61" s="79" t="s">
        <v>104</v>
      </c>
      <c r="D61" s="122">
        <f>[3]Spaces!$C$8</f>
        <v>0</v>
      </c>
      <c r="E61" s="135"/>
      <c r="F61" s="158"/>
      <c r="G61" s="158"/>
      <c r="H61" s="158"/>
      <c r="I61" s="124"/>
      <c r="J61" s="138"/>
      <c r="K61" s="124"/>
      <c r="L61" s="138"/>
      <c r="M61" s="94"/>
      <c r="N61" s="79" t="s">
        <v>104</v>
      </c>
      <c r="P61" s="122">
        <f>[3]Spaces!$C$13</f>
        <v>750</v>
      </c>
      <c r="Q61" s="135"/>
      <c r="R61" s="125">
        <f>SUM('[3]% Occupancy at 1000'!$C$13)</f>
        <v>0.13200000000000001</v>
      </c>
      <c r="S61" s="125">
        <f>SUM('[3]% Occupancy at 1300'!$C$13)</f>
        <v>0.13333333333333333</v>
      </c>
      <c r="T61" s="125">
        <f>SUM('[3]% Occupancy at 1600'!$C$13)</f>
        <v>0.128</v>
      </c>
      <c r="U61" s="124"/>
      <c r="V61" s="125">
        <f t="shared" si="18"/>
        <v>0.13111111111111109</v>
      </c>
      <c r="W61" s="124"/>
      <c r="X61" s="125">
        <f>SUM('[3]% Occupancy at 1900'!$C$13)</f>
        <v>9.8666666666666666E-2</v>
      </c>
      <c r="Y61" s="94"/>
      <c r="Z61" s="79" t="s">
        <v>104</v>
      </c>
      <c r="AB61" s="129">
        <f>[3]Spaces!$C$18</f>
        <v>516</v>
      </c>
      <c r="AC61" s="130">
        <f>SUM('[3]% Occupancy at 1000'!$C$18)</f>
        <v>0.30813953488372092</v>
      </c>
      <c r="AD61" s="130">
        <f>SUM('[3]% Occupancy at 1300'!$C$18)</f>
        <v>0.48837209302325579</v>
      </c>
      <c r="AE61" s="130">
        <f>SUM('[3]% Occupancy at 1600'!$C$18)</f>
        <v>0.47868217054263568</v>
      </c>
      <c r="AF61" s="131"/>
      <c r="AG61" s="130">
        <f t="shared" ref="AG61:AG62" si="20">AVERAGE(AC61:AE61)</f>
        <v>0.42506459948320413</v>
      </c>
      <c r="AH61" s="131"/>
      <c r="AI61" s="130">
        <f>SUM('[3]% Occupancy at 1900'!$C$18)</f>
        <v>0.36434108527131781</v>
      </c>
      <c r="AJ61" s="94"/>
      <c r="AK61" s="132" t="s">
        <v>104</v>
      </c>
      <c r="AL61" s="132"/>
      <c r="AM61" s="129">
        <f>[3]Spaces!$C$23</f>
        <v>0</v>
      </c>
      <c r="AN61" s="127"/>
      <c r="AO61" s="127"/>
      <c r="AP61" s="127"/>
      <c r="AQ61" s="118"/>
      <c r="AR61" s="119"/>
      <c r="AS61" s="118"/>
      <c r="AT61" s="127"/>
      <c r="AU61" s="94"/>
      <c r="AV61" s="132" t="s">
        <v>104</v>
      </c>
      <c r="AW61" s="132"/>
      <c r="AX61" s="129">
        <f>[3]Spaces!$C$28</f>
        <v>0</v>
      </c>
      <c r="AY61" s="127"/>
      <c r="AZ61" s="127"/>
      <c r="BA61" s="127"/>
      <c r="BB61" s="118"/>
      <c r="BC61" s="119"/>
      <c r="BD61" s="118"/>
      <c r="BE61" s="127"/>
      <c r="BF61" s="94"/>
    </row>
    <row r="62" spans="1:70">
      <c r="A62" s="83"/>
      <c r="B62" s="79" t="s">
        <v>114</v>
      </c>
      <c r="D62" s="122">
        <f>[3]Spaces!$G$8</f>
        <v>555</v>
      </c>
      <c r="E62" s="133"/>
      <c r="F62" s="123">
        <f>SUM('[3]% Occupancy at 1000'!$G$8)</f>
        <v>0.17117117117117117</v>
      </c>
      <c r="G62" s="123">
        <f>SUM('[3]% Occupancy at 1300'!$G$8)</f>
        <v>0.21261261261261261</v>
      </c>
      <c r="H62" s="123">
        <f>SUM('[3]% Occupancy at 1600'!$G$8)</f>
        <v>0.21081081081081082</v>
      </c>
      <c r="I62" s="124"/>
      <c r="J62" s="123">
        <f>AVERAGE(F62:H62)</f>
        <v>0.19819819819819817</v>
      </c>
      <c r="K62" s="124"/>
      <c r="L62" s="123">
        <f>SUM('[3]% Occupancy at 1900'!$G$8)</f>
        <v>0.17477477477477477</v>
      </c>
      <c r="M62" s="94"/>
      <c r="N62" s="79" t="s">
        <v>106</v>
      </c>
      <c r="P62" s="122">
        <f>[3]Spaces!$D$13</f>
        <v>102</v>
      </c>
      <c r="Q62" s="135"/>
      <c r="R62" s="125">
        <f>SUM('[3]% Occupancy at 1000'!$D$13)</f>
        <v>9.8039215686274508E-2</v>
      </c>
      <c r="S62" s="125">
        <f>SUM('[3]% Occupancy at 1300'!$D$13)</f>
        <v>8.8235294117647065E-2</v>
      </c>
      <c r="T62" s="125">
        <f>SUM('[3]% Occupancy at 1600'!$D$13)</f>
        <v>5.8823529411764705E-2</v>
      </c>
      <c r="U62" s="124"/>
      <c r="V62" s="125">
        <f t="shared" si="18"/>
        <v>8.1699346405228759E-2</v>
      </c>
      <c r="W62" s="124"/>
      <c r="X62" s="125">
        <f>SUM('[3]% Occupancy at 1900'!$D$13)</f>
        <v>0.25490196078431371</v>
      </c>
      <c r="Y62" s="94"/>
      <c r="Z62" s="79" t="s">
        <v>106</v>
      </c>
      <c r="AB62" s="129">
        <f>[3]Spaces!$D$18</f>
        <v>276</v>
      </c>
      <c r="AC62" s="130">
        <f>SUM('[3]% Occupancy at 1000'!$D$18)</f>
        <v>4.710144927536232E-2</v>
      </c>
      <c r="AD62" s="130">
        <f>SUM('[3]% Occupancy at 1300'!$D$18)</f>
        <v>0.21376811594202899</v>
      </c>
      <c r="AE62" s="130">
        <f>SUM('[3]% Occupancy at 1600'!$D$18)</f>
        <v>0.18478260869565216</v>
      </c>
      <c r="AF62" s="131"/>
      <c r="AG62" s="130">
        <f t="shared" si="20"/>
        <v>0.14855072463768115</v>
      </c>
      <c r="AH62" s="131"/>
      <c r="AI62" s="130">
        <f>SUM('[3]% Occupancy at 1900'!$D$18)</f>
        <v>0.16666666666666666</v>
      </c>
      <c r="AJ62" s="94"/>
      <c r="AK62" s="132" t="s">
        <v>106</v>
      </c>
      <c r="AL62" s="132"/>
      <c r="AM62" s="129">
        <f>[3]Spaces!$D$23</f>
        <v>282</v>
      </c>
      <c r="AN62" s="130">
        <f>SUM('[3]% Occupancy at 1000'!$D$23)</f>
        <v>0.88297872340425532</v>
      </c>
      <c r="AO62" s="130">
        <f>SUM('[3]% Occupancy at 1300'!$D$23)</f>
        <v>0.98581560283687941</v>
      </c>
      <c r="AP62" s="130">
        <f>SUM('[3]% Occupancy at 1600'!$D$23)</f>
        <v>0.9042553191489362</v>
      </c>
      <c r="AQ62" s="131"/>
      <c r="AR62" s="130">
        <f t="shared" si="19"/>
        <v>0.92434988179669031</v>
      </c>
      <c r="AS62" s="131"/>
      <c r="AT62" s="130">
        <f>SUM('[3]% Occupancy at 1900'!$D$23)</f>
        <v>0.52482269503546097</v>
      </c>
      <c r="AU62" s="94"/>
      <c r="AV62" s="132" t="s">
        <v>106</v>
      </c>
      <c r="AW62" s="132"/>
      <c r="AX62" s="129">
        <f>[3]Spaces!$D$28</f>
        <v>1126</v>
      </c>
      <c r="AY62" s="130">
        <f>SUM('[3]% Occupancy at 1000'!$D$28)</f>
        <v>0.15275310834813499</v>
      </c>
      <c r="AZ62" s="130">
        <f>SUM('[3]% Occupancy at 1300'!$D$28)</f>
        <v>0.52753108348134992</v>
      </c>
      <c r="BA62" s="130">
        <f>SUM('[3]% Occupancy at 1600'!$D$28)</f>
        <v>0.63676731793960928</v>
      </c>
      <c r="BB62" s="131"/>
      <c r="BC62" s="130">
        <f t="shared" ref="BC62" si="21">AVERAGE(AY62:BA62)</f>
        <v>0.43901716992303141</v>
      </c>
      <c r="BD62" s="131"/>
      <c r="BE62" s="130">
        <f>SUM('[3]% Occupancy at 1900'!$D$28)</f>
        <v>0.23268206039076378</v>
      </c>
      <c r="BF62" s="94"/>
    </row>
    <row r="63" spans="1:70">
      <c r="A63" s="83"/>
      <c r="B63" s="79" t="s">
        <v>107</v>
      </c>
      <c r="D63" s="122">
        <f>[3]Spaces!$F$8</f>
        <v>285</v>
      </c>
      <c r="E63" s="133"/>
      <c r="F63" s="123">
        <f>SUM('[3]% Occupancy at 1000'!$F$8)</f>
        <v>0.12982456140350876</v>
      </c>
      <c r="G63" s="123">
        <f>SUM('[3]% Occupancy at 1300'!$F$8)</f>
        <v>0.1368421052631579</v>
      </c>
      <c r="H63" s="123">
        <f>SUM('[3]% Occupancy at 1600'!$F$8)</f>
        <v>0.11929824561403508</v>
      </c>
      <c r="I63" s="124"/>
      <c r="J63" s="123">
        <f>AVERAGE(F63:H63)</f>
        <v>0.12865497076023391</v>
      </c>
      <c r="K63" s="124"/>
      <c r="L63" s="123">
        <f>SUM('[3]% Occupancy at 1900'!$F$8)</f>
        <v>9.1228070175438603E-2</v>
      </c>
      <c r="M63" s="94"/>
      <c r="Q63" s="138"/>
      <c r="R63" s="138"/>
      <c r="S63" s="138"/>
      <c r="T63" s="138"/>
      <c r="U63" s="138"/>
      <c r="V63" s="138"/>
      <c r="W63" s="138"/>
      <c r="X63" s="138"/>
      <c r="Y63" s="94"/>
      <c r="AB63" s="132"/>
      <c r="AC63" s="132"/>
      <c r="AD63" s="132"/>
      <c r="AE63" s="132"/>
      <c r="AF63" s="132"/>
      <c r="AG63" s="132"/>
      <c r="AH63" s="132"/>
      <c r="AI63" s="132"/>
      <c r="AJ63" s="94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94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94"/>
    </row>
    <row r="64" spans="1:70">
      <c r="A64" s="83"/>
      <c r="E64" s="139"/>
      <c r="F64" s="138"/>
      <c r="G64" s="159"/>
      <c r="H64" s="138"/>
      <c r="I64" s="138"/>
      <c r="J64" s="138"/>
      <c r="K64" s="138"/>
      <c r="L64" s="138"/>
      <c r="M64" s="94"/>
      <c r="Q64" s="138"/>
      <c r="R64" s="138"/>
      <c r="S64" s="138"/>
      <c r="T64" s="138"/>
      <c r="U64" s="138"/>
      <c r="V64" s="138"/>
      <c r="W64" s="138"/>
      <c r="X64" s="138"/>
      <c r="Y64" s="94"/>
      <c r="AB64" s="132"/>
      <c r="AC64" s="132"/>
      <c r="AD64" s="132"/>
      <c r="AE64" s="132"/>
      <c r="AF64" s="132"/>
      <c r="AG64" s="132"/>
      <c r="AH64" s="132"/>
      <c r="AI64" s="132"/>
      <c r="AJ64" s="94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94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94"/>
    </row>
    <row r="65" spans="1:58">
      <c r="A65" s="83"/>
      <c r="B65" s="83"/>
      <c r="C65" s="83"/>
      <c r="D65" s="141"/>
      <c r="E65" s="139"/>
      <c r="F65" s="139"/>
      <c r="G65" s="160"/>
      <c r="H65" s="142"/>
      <c r="I65" s="142"/>
      <c r="J65" s="142"/>
      <c r="K65" s="142"/>
      <c r="L65" s="142"/>
      <c r="M65" s="98"/>
      <c r="N65" s="94"/>
      <c r="O65" s="94"/>
      <c r="P65" s="94"/>
      <c r="Q65" s="142"/>
      <c r="R65" s="143" t="s">
        <v>115</v>
      </c>
      <c r="S65" s="142"/>
      <c r="T65" s="142"/>
      <c r="U65" s="142"/>
      <c r="V65" s="142"/>
      <c r="W65" s="142"/>
      <c r="X65" s="142"/>
      <c r="Y65" s="98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8"/>
      <c r="AK65" s="94"/>
      <c r="AL65" s="83"/>
      <c r="AM65" s="83"/>
      <c r="AN65" s="83"/>
      <c r="AO65" s="99" t="s">
        <v>115</v>
      </c>
      <c r="AP65" s="94"/>
      <c r="AQ65" s="94"/>
      <c r="AR65" s="94"/>
      <c r="AS65" s="94"/>
      <c r="AT65" s="94"/>
      <c r="AU65" s="98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</row>
    <row r="66" spans="1:58">
      <c r="A66" s="106"/>
      <c r="B66" s="107" t="s">
        <v>116</v>
      </c>
      <c r="C66" s="107"/>
      <c r="D66" s="108"/>
      <c r="E66" s="179"/>
      <c r="F66" s="144"/>
      <c r="G66" s="144"/>
      <c r="H66" s="144"/>
      <c r="I66" s="145"/>
      <c r="J66" s="146" t="s">
        <v>83</v>
      </c>
      <c r="K66" s="145"/>
      <c r="L66" s="144"/>
      <c r="M66" s="97"/>
      <c r="N66" s="107" t="s">
        <v>117</v>
      </c>
      <c r="O66" s="107"/>
      <c r="P66" s="107"/>
      <c r="Q66" s="144"/>
      <c r="R66" s="144"/>
      <c r="S66" s="144"/>
      <c r="T66" s="144"/>
      <c r="U66" s="145"/>
      <c r="V66" s="146" t="s">
        <v>83</v>
      </c>
      <c r="W66" s="145"/>
      <c r="X66" s="144"/>
      <c r="Y66" s="97"/>
      <c r="Z66" s="107" t="s">
        <v>118</v>
      </c>
      <c r="AA66" s="107"/>
      <c r="AB66" s="147"/>
      <c r="AC66" s="109"/>
      <c r="AD66" s="109"/>
      <c r="AE66" s="109"/>
      <c r="AF66" s="110"/>
      <c r="AG66" s="111" t="s">
        <v>83</v>
      </c>
      <c r="AH66" s="110"/>
      <c r="AI66" s="109"/>
      <c r="AJ66" s="97"/>
      <c r="AK66" s="147" t="s">
        <v>119</v>
      </c>
      <c r="AL66" s="147"/>
      <c r="AM66" s="147"/>
      <c r="AN66" s="109"/>
      <c r="AO66" s="109"/>
      <c r="AP66" s="109"/>
      <c r="AQ66" s="110"/>
      <c r="AR66" s="111" t="s">
        <v>83</v>
      </c>
      <c r="AS66" s="110"/>
      <c r="AT66" s="109"/>
      <c r="AU66" s="97"/>
      <c r="AV66" s="147" t="s">
        <v>120</v>
      </c>
      <c r="AW66" s="147"/>
      <c r="AX66" s="147"/>
      <c r="AY66" s="109"/>
      <c r="AZ66" s="109"/>
      <c r="BA66" s="109"/>
      <c r="BB66" s="110"/>
      <c r="BC66" s="111" t="s">
        <v>83</v>
      </c>
      <c r="BD66" s="110"/>
      <c r="BE66" s="109"/>
      <c r="BF66" s="97"/>
    </row>
    <row r="67" spans="1:58">
      <c r="A67" s="106"/>
      <c r="B67" s="107" t="s">
        <v>94</v>
      </c>
      <c r="C67" s="107"/>
      <c r="D67" s="108" t="s">
        <v>95</v>
      </c>
      <c r="E67" s="179"/>
      <c r="F67" s="144"/>
      <c r="G67" s="153" t="s">
        <v>96</v>
      </c>
      <c r="H67" s="144"/>
      <c r="I67" s="145"/>
      <c r="J67" s="111" t="s">
        <v>98</v>
      </c>
      <c r="K67" s="145"/>
      <c r="L67" s="144"/>
      <c r="M67" s="97"/>
      <c r="N67" s="107" t="s">
        <v>94</v>
      </c>
      <c r="O67" s="107"/>
      <c r="P67" s="107" t="s">
        <v>95</v>
      </c>
      <c r="Q67" s="144"/>
      <c r="R67" s="144"/>
      <c r="S67" s="153" t="s">
        <v>96</v>
      </c>
      <c r="T67" s="144"/>
      <c r="U67" s="145"/>
      <c r="V67" s="111" t="s">
        <v>98</v>
      </c>
      <c r="W67" s="145"/>
      <c r="X67" s="144"/>
      <c r="Y67" s="97"/>
      <c r="Z67" s="107" t="s">
        <v>94</v>
      </c>
      <c r="AA67" s="107"/>
      <c r="AB67" s="147" t="s">
        <v>95</v>
      </c>
      <c r="AC67" s="109"/>
      <c r="AD67" s="113" t="s">
        <v>96</v>
      </c>
      <c r="AE67" s="109"/>
      <c r="AF67" s="110"/>
      <c r="AG67" s="111" t="s">
        <v>98</v>
      </c>
      <c r="AH67" s="110"/>
      <c r="AI67" s="109"/>
      <c r="AJ67" s="97"/>
      <c r="AK67" s="147" t="s">
        <v>94</v>
      </c>
      <c r="AL67" s="147"/>
      <c r="AM67" s="147" t="s">
        <v>95</v>
      </c>
      <c r="AN67" s="109"/>
      <c r="AO67" s="113" t="s">
        <v>96</v>
      </c>
      <c r="AP67" s="109"/>
      <c r="AQ67" s="110"/>
      <c r="AR67" s="111" t="s">
        <v>98</v>
      </c>
      <c r="AS67" s="110"/>
      <c r="AT67" s="109"/>
      <c r="AU67" s="97"/>
      <c r="AV67" s="147" t="s">
        <v>94</v>
      </c>
      <c r="AW67" s="147"/>
      <c r="AX67" s="147" t="s">
        <v>95</v>
      </c>
      <c r="AY67" s="109"/>
      <c r="AZ67" s="113" t="s">
        <v>96</v>
      </c>
      <c r="BA67" s="109"/>
      <c r="BB67" s="110"/>
      <c r="BC67" s="111" t="s">
        <v>98</v>
      </c>
      <c r="BD67" s="110"/>
      <c r="BE67" s="109"/>
      <c r="BF67" s="97"/>
    </row>
    <row r="68" spans="1:58">
      <c r="A68" s="106"/>
      <c r="B68" s="107" t="s">
        <v>99</v>
      </c>
      <c r="C68" s="107"/>
      <c r="D68" s="108" t="s">
        <v>100</v>
      </c>
      <c r="E68" s="154"/>
      <c r="F68" s="154">
        <v>0.41666666666666669</v>
      </c>
      <c r="G68" s="154">
        <v>0.54166666666666663</v>
      </c>
      <c r="H68" s="154">
        <v>0.66666666666666663</v>
      </c>
      <c r="I68" s="155"/>
      <c r="J68" s="156"/>
      <c r="K68" s="155"/>
      <c r="L68" s="157">
        <v>0.79166666666666663</v>
      </c>
      <c r="M68" s="97"/>
      <c r="N68" s="107" t="s">
        <v>99</v>
      </c>
      <c r="O68" s="107"/>
      <c r="P68" s="107" t="s">
        <v>100</v>
      </c>
      <c r="Q68" s="154"/>
      <c r="R68" s="154">
        <v>0.41666666666666669</v>
      </c>
      <c r="S68" s="154">
        <v>0.54166666666666663</v>
      </c>
      <c r="T68" s="154">
        <v>0.66666666666666663</v>
      </c>
      <c r="U68" s="155"/>
      <c r="V68" s="138"/>
      <c r="W68" s="155"/>
      <c r="X68" s="157">
        <v>0.79166666666666663</v>
      </c>
      <c r="Y68" s="97"/>
      <c r="Z68" s="107" t="s">
        <v>99</v>
      </c>
      <c r="AA68" s="107"/>
      <c r="AB68" s="147" t="s">
        <v>100</v>
      </c>
      <c r="AC68" s="117">
        <v>0.41666666666666669</v>
      </c>
      <c r="AD68" s="117">
        <v>0.54166666666666663</v>
      </c>
      <c r="AE68" s="117">
        <v>0.66666666666666663</v>
      </c>
      <c r="AF68" s="118"/>
      <c r="AG68" s="119"/>
      <c r="AH68" s="118"/>
      <c r="AI68" s="120">
        <v>0.79166666666666663</v>
      </c>
      <c r="AJ68" s="97"/>
      <c r="AK68" s="147" t="s">
        <v>99</v>
      </c>
      <c r="AL68" s="147"/>
      <c r="AM68" s="147" t="s">
        <v>100</v>
      </c>
      <c r="AN68" s="117">
        <v>0.41666666666666669</v>
      </c>
      <c r="AO68" s="117">
        <v>0.54166666666666663</v>
      </c>
      <c r="AP68" s="117">
        <v>0.66666666666666663</v>
      </c>
      <c r="AQ68" s="118"/>
      <c r="AR68" s="119"/>
      <c r="AS68" s="118"/>
      <c r="AT68" s="120">
        <v>0.79166666666666663</v>
      </c>
      <c r="AU68" s="97"/>
      <c r="AV68" s="147" t="s">
        <v>99</v>
      </c>
      <c r="AW68" s="147"/>
      <c r="AX68" s="147" t="s">
        <v>100</v>
      </c>
      <c r="AY68" s="117">
        <v>0.41666666666666669</v>
      </c>
      <c r="AZ68" s="117">
        <v>0.54166666666666663</v>
      </c>
      <c r="BA68" s="117">
        <v>0.66666666666666663</v>
      </c>
      <c r="BB68" s="118"/>
      <c r="BC68" s="119"/>
      <c r="BD68" s="118"/>
      <c r="BE68" s="120">
        <v>0.79166666666666663</v>
      </c>
      <c r="BF68" s="97"/>
    </row>
    <row r="69" spans="1:58">
      <c r="A69" s="83"/>
      <c r="B69" s="79" t="s">
        <v>103</v>
      </c>
      <c r="D69" s="122">
        <f>[3]Spaces!$B$9</f>
        <v>31</v>
      </c>
      <c r="E69" s="135"/>
      <c r="F69" s="125">
        <f>SUM('[3]% Occupancy at 1000'!$B$9)</f>
        <v>0.5161290322580645</v>
      </c>
      <c r="G69" s="125">
        <f>SUM('[3]% Occupancy at 1300'!$B$9)</f>
        <v>0.67741935483870963</v>
      </c>
      <c r="H69" s="125">
        <f>SUM('[3]% Occupancy at 1600'!$B$9)</f>
        <v>0.67741935483870963</v>
      </c>
      <c r="I69" s="124"/>
      <c r="J69" s="123">
        <f>AVERAGE(F69:H69)</f>
        <v>0.62365591397849451</v>
      </c>
      <c r="K69" s="124"/>
      <c r="L69" s="125">
        <f>SUM('[3]% Occupancy at 1900'!$B$9)</f>
        <v>0.67741935483870963</v>
      </c>
      <c r="M69" s="94"/>
      <c r="N69" s="79" t="s">
        <v>103</v>
      </c>
      <c r="P69" s="122">
        <f>[3]Spaces!$B$14</f>
        <v>0</v>
      </c>
      <c r="Q69" s="158"/>
      <c r="R69" s="158"/>
      <c r="S69" s="158"/>
      <c r="T69" s="158"/>
      <c r="U69" s="124"/>
      <c r="V69" s="138"/>
      <c r="W69" s="124"/>
      <c r="X69" s="135"/>
      <c r="Y69" s="94"/>
      <c r="Z69" s="79" t="s">
        <v>103</v>
      </c>
      <c r="AB69" s="129">
        <f>[3]Spaces!$B$19</f>
        <v>16</v>
      </c>
      <c r="AC69" s="130">
        <f>SUM('[3]% Occupancy at 1000'!$B$19)</f>
        <v>0</v>
      </c>
      <c r="AD69" s="130">
        <f>SUM('[3]% Occupancy at 1300'!$B$19)</f>
        <v>0.5625</v>
      </c>
      <c r="AE69" s="130">
        <f>SUM('[3]% Occupancy at 1600'!$B$19)</f>
        <v>0.625</v>
      </c>
      <c r="AF69" s="131"/>
      <c r="AG69" s="130">
        <f t="shared" ref="AG69:AG71" si="22">AVERAGE(AC69:AE69)</f>
        <v>0.39583333333333331</v>
      </c>
      <c r="AH69" s="131"/>
      <c r="AI69" s="130">
        <f>SUM('[3]% Occupancy at 1900'!$B$19)</f>
        <v>0.75</v>
      </c>
      <c r="AJ69" s="94"/>
      <c r="AK69" s="132" t="s">
        <v>103</v>
      </c>
      <c r="AL69" s="132"/>
      <c r="AM69" s="129">
        <f>[3]Spaces!$B$24</f>
        <v>65</v>
      </c>
      <c r="AN69" s="130">
        <f>SUM('[3]% Occupancy at 1000'!$B$24)</f>
        <v>1.0153846153846153</v>
      </c>
      <c r="AO69" s="130">
        <f>SUM('[3]% Occupancy at 1300'!$B$24)</f>
        <v>0.87692307692307692</v>
      </c>
      <c r="AP69" s="130">
        <f>SUM('[3]% Occupancy at 1600'!$B$24)</f>
        <v>0.76923076923076927</v>
      </c>
      <c r="AQ69" s="131"/>
      <c r="AR69" s="130">
        <f>AVERAGE(AN69:AP69)</f>
        <v>0.88717948717948714</v>
      </c>
      <c r="AS69" s="131"/>
      <c r="AT69" s="130">
        <f>SUM('[3]% Occupancy at 1900'!$B$24)</f>
        <v>0.38461538461538464</v>
      </c>
      <c r="AU69" s="94"/>
      <c r="AV69" s="132" t="s">
        <v>103</v>
      </c>
      <c r="AW69" s="147"/>
      <c r="AX69" s="129">
        <f>[3]Spaces!$B$29</f>
        <v>190</v>
      </c>
      <c r="AY69" s="130">
        <f>SUM('[3]% Occupancy at 1000'!$B$29)</f>
        <v>0.71578947368421053</v>
      </c>
      <c r="AZ69" s="130">
        <f>SUM('[3]% Occupancy at 1300'!$B$29)</f>
        <v>0.9631578947368421</v>
      </c>
      <c r="BA69" s="130">
        <f>SUM('[3]% Occupancy at 1600'!$B$29)</f>
        <v>0.92105263157894735</v>
      </c>
      <c r="BB69" s="131"/>
      <c r="BC69" s="130">
        <f>AVERAGE(AY69:BA69)</f>
        <v>0.8666666666666667</v>
      </c>
      <c r="BD69" s="131"/>
      <c r="BE69" s="130">
        <f>SUM('[3]% Occupancy at 1900'!$B$29)</f>
        <v>0.71052631578947367</v>
      </c>
      <c r="BF69" s="94"/>
    </row>
    <row r="70" spans="1:58">
      <c r="A70" s="83"/>
      <c r="B70" s="79" t="s">
        <v>104</v>
      </c>
      <c r="D70" s="122">
        <f>[3]Spaces!$C$9</f>
        <v>84</v>
      </c>
      <c r="E70" s="135"/>
      <c r="F70" s="125">
        <f>SUM('[3]% Occupancy at 1000'!$C$9)</f>
        <v>8.3333333333333329E-2</v>
      </c>
      <c r="G70" s="125">
        <f>SUM('[3]% Occupancy at 1300'!$C$9)</f>
        <v>9.5238095238095233E-2</v>
      </c>
      <c r="H70" s="125">
        <f>SUM('[3]% Occupancy at 1600'!$C$9)</f>
        <v>8.3333333333333329E-2</v>
      </c>
      <c r="I70" s="124"/>
      <c r="J70" s="123">
        <f>AVERAGE(F70:H70)</f>
        <v>8.7301587301587283E-2</v>
      </c>
      <c r="K70" s="124"/>
      <c r="L70" s="125">
        <f>SUM('[3]% Occupancy at 1900'!$C$9)</f>
        <v>5.9523809523809521E-2</v>
      </c>
      <c r="M70" s="94"/>
      <c r="N70" s="79" t="s">
        <v>104</v>
      </c>
      <c r="P70" s="122">
        <f>[3]Spaces!$C$14</f>
        <v>932</v>
      </c>
      <c r="Q70" s="135"/>
      <c r="R70" s="125">
        <f>SUM('[3]% Occupancy at 1000'!$C$14)</f>
        <v>4.07725321888412E-2</v>
      </c>
      <c r="S70" s="125">
        <f>SUM('[3]% Occupancy at 1300'!$C$14)</f>
        <v>5.0429184549356222E-2</v>
      </c>
      <c r="T70" s="125">
        <f>SUM('[3]% Occupancy at 1600'!$C$14)</f>
        <v>3.9699570815450641E-2</v>
      </c>
      <c r="U70" s="124"/>
      <c r="V70" s="125">
        <f t="shared" ref="V70:V71" si="23">AVERAGE(R70:T70)</f>
        <v>4.3633762517882681E-2</v>
      </c>
      <c r="W70" s="124"/>
      <c r="X70" s="125">
        <f>SUM('[3]% Occupancy at 1900'!$C$14)</f>
        <v>4.2918454935622317E-2</v>
      </c>
      <c r="Y70" s="94"/>
      <c r="Z70" s="79" t="s">
        <v>104</v>
      </c>
      <c r="AB70" s="129">
        <f>[3]Spaces!$C$19</f>
        <v>229</v>
      </c>
      <c r="AC70" s="130">
        <f>SUM('[3]% Occupancy at 1000'!$C$19)</f>
        <v>0.40174672489082969</v>
      </c>
      <c r="AD70" s="130">
        <f>SUM('[3]% Occupancy at 1300'!$C$19)</f>
        <v>0.65938864628820959</v>
      </c>
      <c r="AE70" s="130">
        <f>SUM('[3]% Occupancy at 1600'!$C$19)</f>
        <v>0.6026200873362445</v>
      </c>
      <c r="AF70" s="131"/>
      <c r="AG70" s="130">
        <f t="shared" si="22"/>
        <v>0.55458515283842791</v>
      </c>
      <c r="AH70" s="131"/>
      <c r="AI70" s="130">
        <f>SUM('[3]% Occupancy at 1900'!$C$19)</f>
        <v>0.45851528384279477</v>
      </c>
      <c r="AJ70" s="94"/>
      <c r="AK70" s="132" t="s">
        <v>104</v>
      </c>
      <c r="AL70" s="132"/>
      <c r="AM70" s="129">
        <f>[3]Spaces!$C$24</f>
        <v>484</v>
      </c>
      <c r="AN70" s="130">
        <f>SUM('[3]% Occupancy at 1000'!$C$24)</f>
        <v>0.59710743801652888</v>
      </c>
      <c r="AO70" s="130">
        <f>SUM('[3]% Occupancy at 1300'!$C$24)</f>
        <v>0.8801652892561983</v>
      </c>
      <c r="AP70" s="130">
        <f>SUM('[3]% Occupancy at 1600'!$C$24)</f>
        <v>0.57024793388429751</v>
      </c>
      <c r="AQ70" s="131"/>
      <c r="AR70" s="130">
        <f>AVERAGE(AN70:AP70)</f>
        <v>0.68250688705234153</v>
      </c>
      <c r="AS70" s="131"/>
      <c r="AT70" s="130">
        <f>SUM('[3]% Occupancy at 1900'!$C$24)</f>
        <v>9.7107438016528921E-2</v>
      </c>
      <c r="AU70" s="94"/>
      <c r="AV70" s="132" t="s">
        <v>104</v>
      </c>
      <c r="AW70" s="132"/>
      <c r="AX70" s="129">
        <f>[3]Spaces!$C$29</f>
        <v>287</v>
      </c>
      <c r="AY70" s="130">
        <f>SUM('[3]% Occupancy at 1000'!$C$29)</f>
        <v>0.72473867595818819</v>
      </c>
      <c r="AZ70" s="130">
        <f>SUM('[3]% Occupancy at 1300'!$C$29)</f>
        <v>0.98954703832752611</v>
      </c>
      <c r="BA70" s="130">
        <f>SUM('[3]% Occupancy at 1600'!$C$29)</f>
        <v>0.96515679442508706</v>
      </c>
      <c r="BB70" s="131"/>
      <c r="BC70" s="130">
        <f>AVERAGE(AY70:BA70)</f>
        <v>0.89314750290360045</v>
      </c>
      <c r="BD70" s="131"/>
      <c r="BE70" s="130">
        <f>SUM('[3]% Occupancy at 1900'!$C$29)</f>
        <v>0.38675958188153309</v>
      </c>
      <c r="BF70" s="94"/>
    </row>
    <row r="71" spans="1:58">
      <c r="A71" s="83"/>
      <c r="B71" s="79" t="s">
        <v>106</v>
      </c>
      <c r="D71" s="122">
        <f>[3]Spaces!$D$9</f>
        <v>0</v>
      </c>
      <c r="E71" s="135"/>
      <c r="F71" s="158"/>
      <c r="G71" s="158"/>
      <c r="H71" s="158"/>
      <c r="I71" s="124"/>
      <c r="J71" s="134"/>
      <c r="K71" s="124"/>
      <c r="L71" s="135"/>
      <c r="M71" s="94"/>
      <c r="N71" s="79" t="s">
        <v>106</v>
      </c>
      <c r="P71" s="122">
        <f>[3]Spaces!$D$14</f>
        <v>70</v>
      </c>
      <c r="Q71" s="135"/>
      <c r="R71" s="125">
        <f>SUM('[3]% Occupancy at 1000'!$D$14)</f>
        <v>1.4285714285714285E-2</v>
      </c>
      <c r="S71" s="125">
        <f>SUM('[3]% Occupancy at 1300'!$D$14)</f>
        <v>5.7142857142857141E-2</v>
      </c>
      <c r="T71" s="125">
        <f>SUM('[3]% Occupancy at 1600'!$D$14)</f>
        <v>2.8571428571428571E-2</v>
      </c>
      <c r="U71" s="124"/>
      <c r="V71" s="125">
        <f t="shared" si="23"/>
        <v>3.3333333333333333E-2</v>
      </c>
      <c r="W71" s="124"/>
      <c r="X71" s="125">
        <f>SUM('[3]% Occupancy at 1900'!$D$14)</f>
        <v>0.27142857142857141</v>
      </c>
      <c r="Y71" s="94"/>
      <c r="Z71" s="79" t="s">
        <v>106</v>
      </c>
      <c r="AB71" s="129">
        <f>[3]Spaces!$D$19</f>
        <v>184</v>
      </c>
      <c r="AC71" s="130">
        <f>SUM('[3]% Occupancy at 1000'!$D$19)</f>
        <v>0.20652173913043478</v>
      </c>
      <c r="AD71" s="130">
        <f>SUM('[3]% Occupancy at 1300'!$D$19)</f>
        <v>0.375</v>
      </c>
      <c r="AE71" s="130">
        <f>SUM('[3]% Occupancy at 1600'!$D$19)</f>
        <v>0.22826086956521738</v>
      </c>
      <c r="AF71" s="131"/>
      <c r="AG71" s="130">
        <f t="shared" si="22"/>
        <v>0.26992753623188409</v>
      </c>
      <c r="AH71" s="131"/>
      <c r="AI71" s="130">
        <f>SUM('[3]% Occupancy at 1900'!$D$19)</f>
        <v>0.63586956521739135</v>
      </c>
      <c r="AJ71" s="94"/>
      <c r="AK71" s="132" t="s">
        <v>106</v>
      </c>
      <c r="AL71" s="132"/>
      <c r="AM71" s="129">
        <f>[3]Spaces!$D$24</f>
        <v>380</v>
      </c>
      <c r="AN71" s="130">
        <f>SUM('[3]% Occupancy at 1000'!$D$24)</f>
        <v>0.33684210526315789</v>
      </c>
      <c r="AO71" s="130">
        <f>SUM('[3]% Occupancy at 1300'!$D$24)</f>
        <v>0.52368421052631575</v>
      </c>
      <c r="AP71" s="130">
        <f>SUM('[3]% Occupancy at 1600'!$D$24)</f>
        <v>0.38947368421052631</v>
      </c>
      <c r="AQ71" s="131"/>
      <c r="AR71" s="130">
        <f>AVERAGE(AN71:AP71)</f>
        <v>0.41666666666666669</v>
      </c>
      <c r="AS71" s="131"/>
      <c r="AT71" s="130">
        <f>SUM('[3]% Occupancy at 1900'!$D$24)</f>
        <v>0.16052631578947368</v>
      </c>
      <c r="AU71" s="94"/>
      <c r="AV71" s="132" t="s">
        <v>106</v>
      </c>
      <c r="AW71" s="132"/>
      <c r="AX71" s="129">
        <f>[3]Spaces!$D$29</f>
        <v>90</v>
      </c>
      <c r="AY71" s="130">
        <f>SUM('[3]% Occupancy at 1000'!$D$29)</f>
        <v>1.1111111111111112E-2</v>
      </c>
      <c r="AZ71" s="130">
        <f>SUM('[3]% Occupancy at 1300'!$D$29)</f>
        <v>0.1111111111111111</v>
      </c>
      <c r="BA71" s="130">
        <f>SUM('[3]% Occupancy at 1600'!$D$29)</f>
        <v>0.55555555555555558</v>
      </c>
      <c r="BB71" s="131"/>
      <c r="BC71" s="130">
        <f>AVERAGE(AY71:BA71)</f>
        <v>0.22592592592592595</v>
      </c>
      <c r="BD71" s="131"/>
      <c r="BE71" s="130">
        <f>SUM('[3]% Occupancy at 1900'!$D$29)</f>
        <v>0.84444444444444444</v>
      </c>
      <c r="BF71" s="94"/>
    </row>
    <row r="72" spans="1:58">
      <c r="A72" s="83"/>
      <c r="B72" s="79" t="s">
        <v>107</v>
      </c>
      <c r="D72" s="122">
        <f>[3]Spaces!$F$9</f>
        <v>39</v>
      </c>
      <c r="E72" s="135"/>
      <c r="F72" s="125">
        <f>SUM('[3]% Occupancy at 1000'!$F$9)</f>
        <v>0.28205128205128205</v>
      </c>
      <c r="G72" s="125">
        <f>SUM('[3]% Occupancy at 1300'!$F$9)</f>
        <v>0.20512820512820512</v>
      </c>
      <c r="H72" s="125">
        <f>SUM('[3]% Occupancy at 1600'!$F$9)</f>
        <v>0.33333333333333331</v>
      </c>
      <c r="I72" s="124"/>
      <c r="J72" s="123">
        <f>AVERAGE(F72:H72)</f>
        <v>0.27350427350427348</v>
      </c>
      <c r="K72" s="124"/>
      <c r="L72" s="125">
        <f>SUM('[3]% Occupancy at 1900'!$F$9)</f>
        <v>0.4358974358974359</v>
      </c>
      <c r="M72" s="94"/>
      <c r="Q72" s="138"/>
      <c r="R72" s="138"/>
      <c r="S72" s="138"/>
      <c r="T72" s="138"/>
      <c r="U72" s="138"/>
      <c r="V72" s="138"/>
      <c r="W72" s="138"/>
      <c r="X72" s="138"/>
      <c r="Y72" s="94"/>
      <c r="AB72" s="132"/>
      <c r="AC72" s="132"/>
      <c r="AD72" s="132"/>
      <c r="AE72" s="132"/>
      <c r="AF72" s="132"/>
      <c r="AG72" s="132"/>
      <c r="AH72" s="132"/>
      <c r="AI72" s="132"/>
      <c r="AJ72" s="94"/>
      <c r="AK72" s="132" t="s">
        <v>121</v>
      </c>
      <c r="AL72" s="132"/>
      <c r="AM72" s="161">
        <f>[3]Spaces!$G$24</f>
        <v>993</v>
      </c>
      <c r="AN72" s="130">
        <f>SUM('[3]% Occupancy at 1000'!$G$24)</f>
        <v>0.65558912386706947</v>
      </c>
      <c r="AO72" s="130">
        <f>SUM('[3]% Occupancy at 1300'!$G$24)</f>
        <v>0.878147029204431</v>
      </c>
      <c r="AP72" s="130">
        <f>SUM('[3]% Occupancy at 1600'!$G$24)</f>
        <v>0.75125881168177244</v>
      </c>
      <c r="AQ72" s="131"/>
      <c r="AR72" s="130">
        <f t="shared" ref="AR72" si="24">AVERAGE(AN72:AP72)</f>
        <v>0.76166498825109097</v>
      </c>
      <c r="AS72" s="131"/>
      <c r="AT72" s="130">
        <f>SUM('[3]% Occupancy at 1900'!$G$24)</f>
        <v>5.0352467270896276E-2</v>
      </c>
      <c r="AU72" s="94"/>
      <c r="AV72" s="132" t="s">
        <v>122</v>
      </c>
      <c r="AW72" s="132"/>
      <c r="AX72" s="129">
        <f>[3]Spaces!$G$29</f>
        <v>825</v>
      </c>
      <c r="AY72" s="130">
        <f>SUM('[3]% Occupancy at 1000'!$G$29)</f>
        <v>0.43151515151515152</v>
      </c>
      <c r="AZ72" s="130">
        <f>SUM('[3]% Occupancy at 1300'!$G$29)</f>
        <v>0.76727272727272722</v>
      </c>
      <c r="BA72" s="130">
        <f>SUM('[3]% Occupancy at 1600'!$G$29)</f>
        <v>0.58787878787878789</v>
      </c>
      <c r="BB72" s="131"/>
      <c r="BC72" s="130">
        <f t="shared" ref="BC72" si="25">AVERAGE(AY72:BA72)</f>
        <v>0.5955555555555555</v>
      </c>
      <c r="BD72" s="131"/>
      <c r="BE72" s="130">
        <f>SUM('[3]% Occupancy at 1900'!$G$29)</f>
        <v>0.14909090909090908</v>
      </c>
      <c r="BF72" s="94"/>
    </row>
    <row r="73" spans="1:58">
      <c r="A73" s="83"/>
      <c r="E73" s="139"/>
      <c r="F73" s="138"/>
      <c r="G73" s="138"/>
      <c r="H73" s="138"/>
      <c r="I73" s="138"/>
      <c r="J73" s="138"/>
      <c r="K73" s="138"/>
      <c r="L73" s="138"/>
      <c r="M73" s="94"/>
      <c r="Q73" s="138"/>
      <c r="R73" s="138"/>
      <c r="S73" s="138"/>
      <c r="T73" s="138"/>
      <c r="U73" s="138"/>
      <c r="V73" s="138"/>
      <c r="W73" s="138"/>
      <c r="X73" s="138"/>
      <c r="Y73" s="94"/>
      <c r="AB73" s="132"/>
      <c r="AC73" s="132"/>
      <c r="AD73" s="132"/>
      <c r="AE73" s="132"/>
      <c r="AF73" s="132"/>
      <c r="AG73" s="132"/>
      <c r="AH73" s="132"/>
      <c r="AI73" s="132"/>
      <c r="AJ73" s="94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94"/>
      <c r="AV73" s="132" t="s">
        <v>123</v>
      </c>
      <c r="AW73" s="132"/>
      <c r="AX73" s="132"/>
      <c r="AY73" s="132"/>
      <c r="AZ73" s="132"/>
      <c r="BA73" s="132"/>
      <c r="BB73" s="132"/>
      <c r="BC73" s="132"/>
      <c r="BD73" s="132"/>
      <c r="BE73" s="132"/>
      <c r="BF73" s="94"/>
    </row>
    <row r="74" spans="1:58">
      <c r="A74" s="83"/>
      <c r="B74" s="83"/>
      <c r="C74" s="83"/>
      <c r="D74" s="141"/>
      <c r="E74" s="139"/>
      <c r="F74" s="142"/>
      <c r="G74" s="142"/>
      <c r="H74" s="142"/>
      <c r="I74" s="142"/>
      <c r="J74" s="142"/>
      <c r="K74" s="142"/>
      <c r="L74" s="142"/>
      <c r="M74" s="98"/>
      <c r="N74" s="94"/>
      <c r="O74" s="94"/>
      <c r="P74" s="94"/>
      <c r="Q74" s="142"/>
      <c r="R74" s="162"/>
      <c r="S74" s="162" t="s">
        <v>124</v>
      </c>
      <c r="T74" s="142"/>
      <c r="U74" s="142"/>
      <c r="V74" s="142"/>
      <c r="W74" s="142"/>
      <c r="X74" s="142"/>
      <c r="Y74" s="98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8"/>
      <c r="AK74" s="94"/>
      <c r="AL74" s="94"/>
      <c r="AM74" s="94"/>
      <c r="AN74" s="99" t="s">
        <v>124</v>
      </c>
      <c r="AO74" s="94"/>
      <c r="AP74" s="94"/>
      <c r="AQ74" s="94"/>
      <c r="AR74" s="94"/>
      <c r="AS74" s="94"/>
      <c r="AT74" s="94"/>
      <c r="AU74" s="98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</row>
    <row r="75" spans="1:58">
      <c r="A75" s="106"/>
      <c r="B75" s="107" t="s">
        <v>125</v>
      </c>
      <c r="C75" s="107"/>
      <c r="D75" s="108"/>
      <c r="E75" s="179"/>
      <c r="F75" s="144"/>
      <c r="G75" s="144"/>
      <c r="H75" s="144"/>
      <c r="I75" s="145"/>
      <c r="J75" s="146" t="s">
        <v>83</v>
      </c>
      <c r="K75" s="145"/>
      <c r="L75" s="144"/>
      <c r="M75" s="97"/>
      <c r="N75" s="107" t="s">
        <v>126</v>
      </c>
      <c r="O75" s="107"/>
      <c r="P75" s="107"/>
      <c r="Q75" s="144"/>
      <c r="R75" s="144"/>
      <c r="S75" s="144"/>
      <c r="T75" s="144"/>
      <c r="U75" s="145"/>
      <c r="V75" s="146" t="s">
        <v>83</v>
      </c>
      <c r="W75" s="145"/>
      <c r="X75" s="144"/>
      <c r="Y75" s="97"/>
      <c r="Z75" s="107" t="s">
        <v>127</v>
      </c>
      <c r="AA75" s="107"/>
      <c r="AB75" s="147"/>
      <c r="AC75" s="109"/>
      <c r="AD75" s="109"/>
      <c r="AE75" s="109"/>
      <c r="AF75" s="110"/>
      <c r="AG75" s="111" t="s">
        <v>83</v>
      </c>
      <c r="AH75" s="110"/>
      <c r="AI75" s="109"/>
      <c r="AJ75" s="97"/>
      <c r="AK75" s="147" t="s">
        <v>128</v>
      </c>
      <c r="AL75" s="147"/>
      <c r="AM75" s="147"/>
      <c r="AN75" s="109"/>
      <c r="AO75" s="109"/>
      <c r="AP75" s="109"/>
      <c r="AQ75" s="110"/>
      <c r="AR75" s="111" t="s">
        <v>83</v>
      </c>
      <c r="AS75" s="110"/>
      <c r="AT75" s="109"/>
      <c r="AU75" s="97"/>
      <c r="AV75" s="147" t="s">
        <v>129</v>
      </c>
      <c r="AW75" s="147"/>
      <c r="AX75" s="147"/>
      <c r="AY75" s="109"/>
      <c r="AZ75" s="109"/>
      <c r="BA75" s="109"/>
      <c r="BB75" s="110"/>
      <c r="BC75" s="111" t="s">
        <v>83</v>
      </c>
      <c r="BD75" s="110"/>
      <c r="BE75" s="109"/>
      <c r="BF75" s="106"/>
    </row>
    <row r="76" spans="1:58">
      <c r="A76" s="106"/>
      <c r="B76" s="107" t="s">
        <v>94</v>
      </c>
      <c r="C76" s="107"/>
      <c r="D76" s="108" t="s">
        <v>95</v>
      </c>
      <c r="E76" s="179"/>
      <c r="F76" s="144"/>
      <c r="G76" s="153" t="s">
        <v>96</v>
      </c>
      <c r="H76" s="144"/>
      <c r="I76" s="145"/>
      <c r="J76" s="111" t="s">
        <v>98</v>
      </c>
      <c r="K76" s="145"/>
      <c r="L76" s="144"/>
      <c r="M76" s="97"/>
      <c r="N76" s="107" t="s">
        <v>94</v>
      </c>
      <c r="O76" s="107"/>
      <c r="P76" s="107" t="s">
        <v>95</v>
      </c>
      <c r="Q76" s="144"/>
      <c r="R76" s="144"/>
      <c r="S76" s="153" t="s">
        <v>96</v>
      </c>
      <c r="T76" s="144"/>
      <c r="U76" s="145"/>
      <c r="V76" s="111" t="s">
        <v>98</v>
      </c>
      <c r="W76" s="145"/>
      <c r="X76" s="144"/>
      <c r="Y76" s="97"/>
      <c r="Z76" s="107" t="s">
        <v>94</v>
      </c>
      <c r="AA76" s="107"/>
      <c r="AB76" s="147" t="s">
        <v>95</v>
      </c>
      <c r="AC76" s="109"/>
      <c r="AD76" s="113" t="s">
        <v>96</v>
      </c>
      <c r="AE76" s="109"/>
      <c r="AF76" s="110"/>
      <c r="AG76" s="111" t="s">
        <v>98</v>
      </c>
      <c r="AH76" s="110"/>
      <c r="AI76" s="109"/>
      <c r="AJ76" s="97"/>
      <c r="AK76" s="147" t="s">
        <v>94</v>
      </c>
      <c r="AL76" s="147"/>
      <c r="AM76" s="147" t="s">
        <v>95</v>
      </c>
      <c r="AN76" s="109"/>
      <c r="AO76" s="113" t="s">
        <v>96</v>
      </c>
      <c r="AP76" s="109"/>
      <c r="AQ76" s="110"/>
      <c r="AR76" s="111" t="s">
        <v>98</v>
      </c>
      <c r="AS76" s="110"/>
      <c r="AT76" s="109"/>
      <c r="AU76" s="97"/>
      <c r="AV76" s="147" t="s">
        <v>94</v>
      </c>
      <c r="AW76" s="147"/>
      <c r="AX76" s="147" t="s">
        <v>95</v>
      </c>
      <c r="AY76" s="109"/>
      <c r="AZ76" s="113" t="s">
        <v>96</v>
      </c>
      <c r="BA76" s="109"/>
      <c r="BB76" s="110"/>
      <c r="BC76" s="111" t="s">
        <v>98</v>
      </c>
      <c r="BD76" s="110"/>
      <c r="BE76" s="109"/>
      <c r="BF76" s="106"/>
    </row>
    <row r="77" spans="1:58">
      <c r="A77" s="106"/>
      <c r="B77" s="107" t="s">
        <v>99</v>
      </c>
      <c r="C77" s="107"/>
      <c r="D77" s="108" t="s">
        <v>100</v>
      </c>
      <c r="E77" s="154"/>
      <c r="F77" s="154">
        <v>0.41666666666666669</v>
      </c>
      <c r="G77" s="154">
        <v>0.54166666666666663</v>
      </c>
      <c r="H77" s="154">
        <v>0.66666666666666663</v>
      </c>
      <c r="I77" s="155"/>
      <c r="J77" s="156"/>
      <c r="K77" s="155"/>
      <c r="L77" s="157">
        <v>0.79166666666666663</v>
      </c>
      <c r="M77" s="97"/>
      <c r="N77" s="107" t="s">
        <v>99</v>
      </c>
      <c r="O77" s="107"/>
      <c r="P77" s="107" t="s">
        <v>100</v>
      </c>
      <c r="Q77" s="154"/>
      <c r="R77" s="154">
        <v>0.41666666666666669</v>
      </c>
      <c r="S77" s="154">
        <v>0.54166666666666663</v>
      </c>
      <c r="T77" s="154">
        <v>0.66666666666666663</v>
      </c>
      <c r="U77" s="155"/>
      <c r="V77" s="138"/>
      <c r="W77" s="155"/>
      <c r="X77" s="157">
        <v>0.79166666666666663</v>
      </c>
      <c r="Y77" s="97"/>
      <c r="Z77" s="107" t="s">
        <v>99</v>
      </c>
      <c r="AA77" s="107"/>
      <c r="AB77" s="147" t="s">
        <v>100</v>
      </c>
      <c r="AC77" s="117">
        <v>0.41666666666666669</v>
      </c>
      <c r="AD77" s="117">
        <v>0.54166666666666663</v>
      </c>
      <c r="AE77" s="117">
        <v>0.66666666666666663</v>
      </c>
      <c r="AF77" s="118"/>
      <c r="AG77" s="119"/>
      <c r="AH77" s="118"/>
      <c r="AI77" s="120">
        <v>0.79166666666666663</v>
      </c>
      <c r="AJ77" s="97"/>
      <c r="AK77" s="147" t="s">
        <v>99</v>
      </c>
      <c r="AL77" s="147"/>
      <c r="AM77" s="147" t="s">
        <v>100</v>
      </c>
      <c r="AN77" s="117">
        <v>0.41666666666666669</v>
      </c>
      <c r="AO77" s="117">
        <v>0.54166666666666663</v>
      </c>
      <c r="AP77" s="117">
        <v>0.66666666666666663</v>
      </c>
      <c r="AQ77" s="118"/>
      <c r="AR77" s="119"/>
      <c r="AS77" s="118"/>
      <c r="AT77" s="120">
        <v>0.79166666666666663</v>
      </c>
      <c r="AU77" s="97"/>
      <c r="AV77" s="147" t="s">
        <v>99</v>
      </c>
      <c r="AW77" s="147"/>
      <c r="AX77" s="147" t="s">
        <v>100</v>
      </c>
      <c r="AY77" s="117">
        <v>0.41666666666666669</v>
      </c>
      <c r="AZ77" s="117">
        <v>0.54166666666666663</v>
      </c>
      <c r="BA77" s="117">
        <v>0.66666666666666663</v>
      </c>
      <c r="BB77" s="118"/>
      <c r="BC77" s="119"/>
      <c r="BD77" s="118"/>
      <c r="BE77" s="120">
        <v>0.79166666666666663</v>
      </c>
      <c r="BF77" s="106"/>
    </row>
    <row r="78" spans="1:58">
      <c r="A78" s="83"/>
      <c r="B78" s="79" t="s">
        <v>103</v>
      </c>
      <c r="D78" s="122">
        <f>[3]Spaces!$B$10</f>
        <v>162</v>
      </c>
      <c r="E78" s="135"/>
      <c r="F78" s="125">
        <f>SUM('[3]% Occupancy at 1000'!$B$10)</f>
        <v>0.46913580246913578</v>
      </c>
      <c r="G78" s="125">
        <f>SUM('[3]% Occupancy at 1300'!$B$10)</f>
        <v>0.54320987654320985</v>
      </c>
      <c r="H78" s="125">
        <f>SUM('[3]% Occupancy at 1600'!$B$10)</f>
        <v>0.51851851851851849</v>
      </c>
      <c r="I78" s="124"/>
      <c r="J78" s="123">
        <f t="shared" ref="J78:J80" si="26">AVERAGE(F78:H78)</f>
        <v>0.51028806584362141</v>
      </c>
      <c r="K78" s="124"/>
      <c r="L78" s="125">
        <f>SUM('[3]% Occupancy at 1900'!$B$10)</f>
        <v>3.7037037037037035E-2</v>
      </c>
      <c r="M78" s="94"/>
      <c r="N78" s="79" t="s">
        <v>103</v>
      </c>
      <c r="P78" s="122">
        <f>[3]Spaces!$B$15</f>
        <v>0</v>
      </c>
      <c r="Q78" s="158"/>
      <c r="R78" s="158"/>
      <c r="S78" s="158"/>
      <c r="T78" s="158"/>
      <c r="U78" s="124"/>
      <c r="V78" s="138"/>
      <c r="W78" s="124"/>
      <c r="X78" s="135"/>
      <c r="Y78" s="94"/>
      <c r="Z78" s="79" t="s">
        <v>103</v>
      </c>
      <c r="AB78" s="129">
        <f>[3]Spaces!$B$20</f>
        <v>2</v>
      </c>
      <c r="AC78" s="130">
        <f>SUM('[3]% Occupancy at 1000'!$B$20)</f>
        <v>0.5</v>
      </c>
      <c r="AD78" s="130">
        <f>SUM('[3]% Occupancy at 1300'!$B$20)</f>
        <v>0</v>
      </c>
      <c r="AE78" s="130">
        <f>SUM('[3]% Occupancy at 1600'!$B$20)</f>
        <v>0.5</v>
      </c>
      <c r="AF78" s="131"/>
      <c r="AG78" s="130">
        <f t="shared" ref="AG78:AG81" si="27">AVERAGE(AC78:AE78)</f>
        <v>0.33333333333333331</v>
      </c>
      <c r="AH78" s="131"/>
      <c r="AI78" s="130">
        <f>SUM('[3]% Occupancy at 1900'!$B$20)</f>
        <v>0.5</v>
      </c>
      <c r="AJ78" s="94"/>
      <c r="AK78" s="132" t="s">
        <v>103</v>
      </c>
      <c r="AL78" s="132"/>
      <c r="AM78" s="129">
        <f>[3]Spaces!$B$25</f>
        <v>0</v>
      </c>
      <c r="AN78" s="127"/>
      <c r="AO78" s="127"/>
      <c r="AP78" s="127"/>
      <c r="AQ78" s="118"/>
      <c r="AR78" s="119"/>
      <c r="AS78" s="118"/>
      <c r="AT78" s="127"/>
      <c r="AU78" s="94"/>
      <c r="AV78" s="132" t="s">
        <v>103</v>
      </c>
      <c r="AW78" s="132"/>
      <c r="AX78" s="129">
        <f>[3]Spaces!$B$30</f>
        <v>134</v>
      </c>
      <c r="AY78" s="130">
        <f>SUM('[3]% Occupancy at 1000'!$B$30)</f>
        <v>0.46268656716417911</v>
      </c>
      <c r="AZ78" s="130">
        <f>SUM('[3]% Occupancy at 1300'!$B$30)</f>
        <v>0.61940298507462688</v>
      </c>
      <c r="BA78" s="130">
        <f>SUM('[3]% Occupancy at 1600'!$B$30)</f>
        <v>0.85074626865671643</v>
      </c>
      <c r="BB78" s="131"/>
      <c r="BC78" s="130">
        <f t="shared" ref="BC78" si="28">AVERAGE(AY78:BA78)</f>
        <v>0.64427860696517414</v>
      </c>
      <c r="BD78" s="131"/>
      <c r="BE78" s="130">
        <f>SUM('[3]% Occupancy at 1900'!$B$30)</f>
        <v>0.80597014925373134</v>
      </c>
      <c r="BF78" s="83"/>
    </row>
    <row r="79" spans="1:58">
      <c r="A79" s="83"/>
      <c r="B79" s="79" t="s">
        <v>104</v>
      </c>
      <c r="D79" s="122">
        <f>[3]Spaces!$C$10</f>
        <v>411</v>
      </c>
      <c r="E79" s="135"/>
      <c r="F79" s="125">
        <f>SUM('[3]% Occupancy at 1000'!$C$10)</f>
        <v>0.25060827250608275</v>
      </c>
      <c r="G79" s="125">
        <f>SUM('[3]% Occupancy at 1300'!$C$10)</f>
        <v>0.31143552311435524</v>
      </c>
      <c r="H79" s="125">
        <f>SUM('[3]% Occupancy at 1600'!$C$10)</f>
        <v>0.30413625304136255</v>
      </c>
      <c r="I79" s="124"/>
      <c r="J79" s="123">
        <f t="shared" si="26"/>
        <v>0.28872668288726683</v>
      </c>
      <c r="K79" s="124"/>
      <c r="L79" s="125">
        <f>SUM('[3]% Occupancy at 1900'!$C$10)</f>
        <v>0.20194647201946472</v>
      </c>
      <c r="M79" s="94"/>
      <c r="N79" s="79" t="s">
        <v>104</v>
      </c>
      <c r="P79" s="122">
        <f>[3]Spaces!$C$15</f>
        <v>279</v>
      </c>
      <c r="Q79" s="135"/>
      <c r="R79" s="125">
        <f>SUM('[3]% Occupancy at 1000'!$C$15)</f>
        <v>3.5842293906810036E-3</v>
      </c>
      <c r="S79" s="125">
        <f>SUM('[3]% Occupancy at 1300'!$C$15)</f>
        <v>2.1505376344086023E-2</v>
      </c>
      <c r="T79" s="125">
        <f>SUM('[3]% Occupancy at 1600'!$C$15)</f>
        <v>1.7921146953405017E-2</v>
      </c>
      <c r="U79" s="124"/>
      <c r="V79" s="125">
        <f>AVERAGE(R79:T79)</f>
        <v>1.4336917562724016E-2</v>
      </c>
      <c r="W79" s="124"/>
      <c r="X79" s="125">
        <f>SUM('[3]% Occupancy at 1900'!$C$15)</f>
        <v>1.0752688172043012E-2</v>
      </c>
      <c r="Y79" s="94"/>
      <c r="Z79" s="79" t="s">
        <v>104</v>
      </c>
      <c r="AB79" s="129">
        <f>[3]Spaces!$C$20</f>
        <v>841</v>
      </c>
      <c r="AC79" s="130">
        <f>SUM('[3]% Occupancy at 1000'!$C$20)</f>
        <v>0.16765755053507728</v>
      </c>
      <c r="AD79" s="130">
        <f>SUM('[3]% Occupancy at 1300'!$C$20)</f>
        <v>0.2413793103448276</v>
      </c>
      <c r="AE79" s="130">
        <f>SUM('[3]% Occupancy at 1600'!$C$20)</f>
        <v>0.21997621878715815</v>
      </c>
      <c r="AF79" s="131"/>
      <c r="AG79" s="130">
        <f t="shared" si="27"/>
        <v>0.20967102655568767</v>
      </c>
      <c r="AH79" s="131"/>
      <c r="AI79" s="130">
        <f>SUM('[3]% Occupancy at 1900'!$C$20)</f>
        <v>0.15338882282996433</v>
      </c>
      <c r="AJ79" s="94"/>
      <c r="AK79" s="132" t="s">
        <v>104</v>
      </c>
      <c r="AL79" s="132"/>
      <c r="AM79" s="129">
        <f>[3]Spaces!$C$25</f>
        <v>864</v>
      </c>
      <c r="AN79" s="130">
        <f>SUM('[3]% Occupancy at 1000'!$C$25)</f>
        <v>0.30439814814814814</v>
      </c>
      <c r="AO79" s="130">
        <f>SUM('[3]% Occupancy at 1300'!$C$25)</f>
        <v>0.48148148148148145</v>
      </c>
      <c r="AP79" s="130">
        <f>SUM('[3]% Occupancy at 1600'!$C$25)</f>
        <v>0.23379629629629631</v>
      </c>
      <c r="AQ79" s="131"/>
      <c r="AR79" s="130">
        <f t="shared" ref="AR79:AR80" si="29">AVERAGE(AN79:AP79)</f>
        <v>0.33989197530864196</v>
      </c>
      <c r="AS79" s="131"/>
      <c r="AT79" s="130">
        <f>SUM('[3]% Occupancy at 1900'!$C$25)</f>
        <v>0.15162037037037038</v>
      </c>
      <c r="AU79" s="94"/>
      <c r="AV79" s="132" t="s">
        <v>104</v>
      </c>
      <c r="AW79" s="132"/>
      <c r="AX79" s="129">
        <f>[3]Spaces!$C$30</f>
        <v>0</v>
      </c>
      <c r="AY79" s="127"/>
      <c r="AZ79" s="127"/>
      <c r="BA79" s="127"/>
      <c r="BB79" s="118"/>
      <c r="BC79" s="119"/>
      <c r="BD79" s="118"/>
      <c r="BE79" s="127"/>
      <c r="BF79" s="83"/>
    </row>
    <row r="80" spans="1:58">
      <c r="A80" s="83"/>
      <c r="B80" s="79" t="s">
        <v>106</v>
      </c>
      <c r="D80" s="122">
        <f>[3]Spaces!$D$10</f>
        <v>115</v>
      </c>
      <c r="E80" s="135"/>
      <c r="F80" s="125">
        <f>SUM('[3]% Occupancy at 1000'!$D$10)</f>
        <v>0.17391304347826086</v>
      </c>
      <c r="G80" s="125">
        <f>SUM('[3]% Occupancy at 1300'!$D$10)</f>
        <v>0.24347826086956523</v>
      </c>
      <c r="H80" s="125">
        <f>SUM('[3]% Occupancy at 1600'!$D$10)</f>
        <v>0.42608695652173911</v>
      </c>
      <c r="I80" s="124"/>
      <c r="J80" s="123">
        <f t="shared" si="26"/>
        <v>0.28115942028985508</v>
      </c>
      <c r="K80" s="124"/>
      <c r="L80" s="125">
        <f>SUM('[3]% Occupancy at 1900'!$D$10)</f>
        <v>0.10434782608695652</v>
      </c>
      <c r="M80" s="94"/>
      <c r="N80" s="79" t="s">
        <v>106</v>
      </c>
      <c r="P80" s="122">
        <f>[3]Spaces!$D$15</f>
        <v>0</v>
      </c>
      <c r="Q80" s="128"/>
      <c r="R80" s="128"/>
      <c r="S80" s="128"/>
      <c r="T80" s="128"/>
      <c r="U80" s="131"/>
      <c r="W80" s="131"/>
      <c r="X80" s="127"/>
      <c r="Y80" s="94"/>
      <c r="Z80" s="79" t="s">
        <v>106</v>
      </c>
      <c r="AB80" s="129">
        <f>[3]Spaces!$D$20</f>
        <v>51</v>
      </c>
      <c r="AC80" s="130">
        <f>SUM('[3]% Occupancy at 1000'!$D$20)</f>
        <v>9.8039215686274508E-2</v>
      </c>
      <c r="AD80" s="130">
        <f>SUM('[3]% Occupancy at 1300'!$D$20)</f>
        <v>0.13725490196078433</v>
      </c>
      <c r="AE80" s="130">
        <f>SUM('[3]% Occupancy at 1600'!$D$20)</f>
        <v>0.11764705882352941</v>
      </c>
      <c r="AF80" s="131"/>
      <c r="AG80" s="130">
        <f t="shared" si="27"/>
        <v>0.1176470588235294</v>
      </c>
      <c r="AH80" s="131"/>
      <c r="AI80" s="130">
        <f>SUM('[3]% Occupancy at 1900'!$D$20)</f>
        <v>0.21568627450980393</v>
      </c>
      <c r="AJ80" s="94"/>
      <c r="AK80" s="132" t="s">
        <v>106</v>
      </c>
      <c r="AL80" s="132"/>
      <c r="AM80" s="129">
        <f>[3]Spaces!$D$25</f>
        <v>52</v>
      </c>
      <c r="AN80" s="130">
        <f>SUM('[3]% Occupancy at 1000'!$D$25)</f>
        <v>1.9230769230769232E-2</v>
      </c>
      <c r="AO80" s="130">
        <f>SUM('[3]% Occupancy at 1300'!$D$25)</f>
        <v>0.13461538461538461</v>
      </c>
      <c r="AP80" s="130">
        <f>SUM('[3]% Occupancy at 1600'!$D$25)</f>
        <v>1.9230769230769232E-2</v>
      </c>
      <c r="AQ80" s="131"/>
      <c r="AR80" s="130">
        <f t="shared" si="29"/>
        <v>5.7692307692307689E-2</v>
      </c>
      <c r="AS80" s="131"/>
      <c r="AT80" s="130">
        <f>SUM('[3]% Occupancy at 1900'!$D$25)</f>
        <v>0.13461538461538461</v>
      </c>
      <c r="AU80" s="94"/>
      <c r="AV80" s="132" t="s">
        <v>106</v>
      </c>
      <c r="AW80" s="132"/>
      <c r="AX80" s="129">
        <f>[3]Spaces!$D$30</f>
        <v>1083</v>
      </c>
      <c r="AY80" s="130">
        <f>SUM('[3]% Occupancy at 1000'!$D$30)</f>
        <v>0.37580794090489383</v>
      </c>
      <c r="AZ80" s="130">
        <f>SUM('[3]% Occupancy at 1300'!$D$30)</f>
        <v>0.66020313942751618</v>
      </c>
      <c r="BA80" s="130">
        <f>SUM('[3]% Occupancy at 1600'!$D$30)</f>
        <v>0.71652816251154205</v>
      </c>
      <c r="BB80" s="131"/>
      <c r="BC80" s="130">
        <f t="shared" ref="BC80" si="30">AVERAGE(AY80:BA80)</f>
        <v>0.58417974761465075</v>
      </c>
      <c r="BD80" s="131"/>
      <c r="BE80" s="130">
        <f>SUM('[3]% Occupancy at 1900'!$D$30)</f>
        <v>0.7229916897506925</v>
      </c>
      <c r="BF80" s="83"/>
    </row>
    <row r="81" spans="1:58">
      <c r="A81" s="83"/>
      <c r="M81" s="94"/>
      <c r="Y81" s="94"/>
      <c r="Z81" s="79" t="s">
        <v>122</v>
      </c>
      <c r="AB81" s="122">
        <f>[3]Spaces!G63</f>
        <v>0</v>
      </c>
      <c r="AC81" s="130">
        <f>SUM('[3]% Occupancy at 1000'!$G$20)</f>
        <v>0.41682242990654206</v>
      </c>
      <c r="AD81" s="130">
        <f>SUM('[3]% Occupancy at 1300'!$G$20)</f>
        <v>0.51028037383177571</v>
      </c>
      <c r="AE81" s="130">
        <f>SUM('[3]% Occupancy at 1600'!$G$20)</f>
        <v>0.42990654205607476</v>
      </c>
      <c r="AF81" s="131"/>
      <c r="AG81" s="130">
        <f t="shared" si="27"/>
        <v>0.45233644859813088</v>
      </c>
      <c r="AH81" s="131"/>
      <c r="AI81" s="130">
        <f>SUM('[3]% Occupancy at 1900'!$G$20)</f>
        <v>0.23738317757009345</v>
      </c>
      <c r="AJ81" s="94"/>
      <c r="AU81" s="94"/>
      <c r="BF81" s="83"/>
    </row>
    <row r="82" spans="1:58">
      <c r="A82" s="83"/>
      <c r="M82" s="94"/>
      <c r="Y82" s="94"/>
      <c r="Z82" s="79" t="s">
        <v>130</v>
      </c>
      <c r="AB82" s="122"/>
      <c r="AC82" s="127"/>
      <c r="AD82" s="127"/>
      <c r="AE82" s="127"/>
      <c r="AF82" s="127"/>
      <c r="AG82" s="127"/>
      <c r="AH82" s="127"/>
      <c r="AI82" s="127"/>
      <c r="AJ82" s="94"/>
      <c r="AU82" s="94"/>
      <c r="BF82" s="83"/>
    </row>
    <row r="83" spans="1:58">
      <c r="A83" s="94"/>
      <c r="B83" s="95"/>
      <c r="C83" s="95"/>
      <c r="D83" s="96"/>
      <c r="E83" s="94"/>
      <c r="F83" s="97" t="s">
        <v>131</v>
      </c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7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8" t="s">
        <v>131</v>
      </c>
      <c r="AE83" s="94"/>
      <c r="AF83" s="94"/>
      <c r="AG83" s="94"/>
      <c r="AH83" s="94"/>
      <c r="AI83" s="94"/>
      <c r="AJ83" s="94"/>
      <c r="AK83" s="94"/>
      <c r="AL83" s="94"/>
      <c r="AM83" s="94"/>
      <c r="AN83" s="99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8" t="s">
        <v>131</v>
      </c>
      <c r="BA83" s="94"/>
      <c r="BB83" s="94"/>
      <c r="BC83" s="94"/>
      <c r="BD83" s="94"/>
      <c r="BE83" s="94"/>
      <c r="BF83" s="94"/>
    </row>
    <row r="84" spans="1:58">
      <c r="D84" s="163" t="s">
        <v>132</v>
      </c>
      <c r="E84" s="163" t="s">
        <v>133</v>
      </c>
      <c r="G84" s="164"/>
      <c r="O84" s="165" t="s">
        <v>134</v>
      </c>
      <c r="P84" s="166">
        <v>1</v>
      </c>
      <c r="Q84" s="166">
        <v>0.75</v>
      </c>
      <c r="R84" s="166">
        <v>0.5</v>
      </c>
      <c r="S84" s="166">
        <v>0.25</v>
      </c>
      <c r="T84" s="166">
        <v>0</v>
      </c>
      <c r="U84" s="167" t="s">
        <v>135</v>
      </c>
      <c r="BF84" s="81" t="s">
        <v>136</v>
      </c>
    </row>
    <row r="85" spans="1:58">
      <c r="D85" s="168"/>
      <c r="E85" s="169" t="s">
        <v>137</v>
      </c>
      <c r="F85" s="163"/>
    </row>
  </sheetData>
  <conditionalFormatting sqref="E41:E42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{48802046-5701-495E-B6D2-FC5A660E8CF7}</x14:id>
        </ext>
      </extLst>
    </cfRule>
  </conditionalFormatting>
  <conditionalFormatting sqref="E7:O14 E16:O23 E38:BE40 E25:O32 Q25:AA32 Q16:AA23 Q7:AA14 AC7:AL14 AC16:AL23 E37:AA37 AC37:BE37 AC25:AL32 AN25:AW32 AN16:AW23 AN7:AW14 AY25:BE32 AY34:BE36 AN34:AW36 AC34:AL36 Q34:AA36 E34:O36 AY16:BE23 AY7:BE1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5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{CF5B2E67-3BD1-4E19-9073-0142EEE967ED}</x14:id>
        </ext>
      </extLst>
    </cfRule>
  </conditionalFormatting>
  <conditionalFormatting sqref="E82:BE83 AC51:AL58 AC60:AL67 E81:AA81 AC81:BE81 AC69:AL76 AN69:AW76 AN60:AW67 AN51:AW58 AY52:BE58 AY61:BE67 AY69:BE76 AY78:BE80 AN78:AW80 AC78:AL80 E84:Y84 AT84:BE84 E51:O57 E60:O66 E69:O75 E78:O80 Q51:AA57 Q60:AA66 Q69:AA75 Q78:AA80 Q58:U58 W58:AA58 Q67:U67 W67:AA67 Q76:U76 W76:AA76 E76:I76 K76:O76 E67:I67 K67:O67 E58:I58 K58:O5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51:BE5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Y60:BE6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35433070866141736" right="0.35433070866141736" top="0.39370078740157483" bottom="0.39370078740157483" header="0.31496062992125984" footer="0.31496062992125984"/>
  <pageSetup paperSize="9" scale="4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802046-5701-495E-B6D2-FC5A660E8C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E41:E42</xm:sqref>
        </x14:conditionalFormatting>
        <x14:conditionalFormatting xmlns:xm="http://schemas.microsoft.com/office/excel/2006/main">
          <x14:cfRule type="dataBar" id="{CF5B2E67-3BD1-4E19-9073-0142EEE967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traffic data</vt:lpstr>
      <vt:lpstr>CMK Parking</vt:lpstr>
      <vt:lpstr>'traffic data'!_Toc409600403</vt:lpstr>
      <vt:lpstr>'traffic data'!_Toc409600404</vt:lpstr>
      <vt:lpstr>'traffic data'!_Toc409600405</vt:lpstr>
      <vt:lpstr>'traffic data'!_Toc409600406</vt:lpstr>
      <vt:lpstr>'traffic data'!_Toc409600415</vt:lpstr>
      <vt:lpstr>'traffic data'!_Toc409600417</vt:lpstr>
      <vt:lpstr>'CMK Parking'!Print_Area</vt:lpstr>
    </vt:vector>
  </TitlesOfParts>
  <Company>Milton Keynes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Walter, Graham</dc:creator>
  <cp:lastModifiedBy>Widyatama1, Lina</cp:lastModifiedBy>
  <dcterms:created xsi:type="dcterms:W3CDTF">2017-04-10T13:22:30Z</dcterms:created>
  <dcterms:modified xsi:type="dcterms:W3CDTF">2017-10-05T09:56:27Z</dcterms:modified>
</cp:coreProperties>
</file>